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2015" windowHeight="6690" activeTab="1"/>
  </bookViews>
  <sheets>
    <sheet name="Key Figures" sheetId="1" r:id="rId1"/>
    <sheet name="Premliminary 2016 Budget" sheetId="2" r:id="rId2"/>
    <sheet name="Commissioners" sheetId="3" r:id="rId3"/>
    <sheet name="County Solicitor" sheetId="4" r:id="rId4"/>
    <sheet name="Maintenance" sheetId="5" r:id="rId5"/>
    <sheet name="Voter Registration" sheetId="6" r:id="rId6"/>
    <sheet name="Elections" sheetId="7" r:id="rId7"/>
    <sheet name="Tax Assesment" sheetId="8" r:id="rId8"/>
    <sheet name="Sheet8" sheetId="9" r:id="rId9"/>
    <sheet name="Sheet20" sheetId="10" r:id="rId10"/>
    <sheet name="Sheet19" sheetId="11" r:id="rId11"/>
    <sheet name="Sheet18" sheetId="12" r:id="rId12"/>
    <sheet name="Sheet17" sheetId="13" r:id="rId13"/>
    <sheet name="Sheet16" sheetId="14" r:id="rId14"/>
    <sheet name="Sheet15" sheetId="15" r:id="rId15"/>
    <sheet name="Sheet7" sheetId="16" r:id="rId16"/>
    <sheet name="Sheet6" sheetId="17" r:id="rId17"/>
    <sheet name="Sheet5" sheetId="18" r:id="rId18"/>
    <sheet name="Sheet4" sheetId="19" r:id="rId19"/>
    <sheet name="Sheet3" sheetId="20" r:id="rId20"/>
    <sheet name="Sheet2" sheetId="21" r:id="rId21"/>
    <sheet name="Sheet1" sheetId="22" r:id="rId22"/>
  </sheets>
  <definedNames>
    <definedName name="_Fill" localSheetId="1" hidden="1">'Premliminary 2016 Budget'!#REF!</definedName>
    <definedName name="_Fill" hidden="1">#REF!</definedName>
    <definedName name="_xlnm.Print_Area" localSheetId="1">'Premliminary 2016 Budget'!$A$1:$D$1477</definedName>
    <definedName name="_xlnm.Print_Titles" localSheetId="1">'Premliminary 2016 Budget'!$A:$A,'Premliminary 2016 Budget'!$1:$3</definedName>
    <definedName name="PRINT_TITLES_MI" localSheetId="1">'Premliminary 2016 Budget'!$2:$3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<sst xmlns="http://schemas.openxmlformats.org/spreadsheetml/2006/main" count="1179" uniqueCount="603">
  <si>
    <t xml:space="preserve"> </t>
  </si>
  <si>
    <t>1.  BALANCES FROM PREVIOUS YEAR-TOTAL</t>
  </si>
  <si>
    <t>2.  TAXES</t>
  </si>
  <si>
    <t xml:space="preserve">    a.  Real Estate</t>
  </si>
  <si>
    <t xml:space="preserve">        3.  Net amount from discounts</t>
  </si>
  <si>
    <t xml:space="preserve">        4.  Receipts from prior years</t>
  </si>
  <si>
    <t xml:space="preserve">    b.  Per Capita</t>
  </si>
  <si>
    <t xml:space="preserve">        1.  Total levy on ____________ -</t>
  </si>
  <si>
    <t xml:space="preserve">            valuation at $__________/person</t>
  </si>
  <si>
    <t xml:space="preserve">        2.  Less 25% uncollectible</t>
  </si>
  <si>
    <t xml:space="preserve">        3.  Net amount from current year.</t>
  </si>
  <si>
    <t xml:space="preserve">        5.  Total Per Capita Taxes</t>
  </si>
  <si>
    <t>TOTAL ALL TAXES:</t>
  </si>
  <si>
    <t>3.  LICENSES AND PERMITS</t>
  </si>
  <si>
    <t>4.  COURT COSTS AND FINES</t>
  </si>
  <si>
    <t xml:space="preserve">     Costs - Clerk of Courts</t>
  </si>
  <si>
    <t xml:space="preserve">     D&amp;A Fines</t>
  </si>
  <si>
    <t>TOTAL COURT COSTS AND FINES:</t>
  </si>
  <si>
    <t>5.  REVENUE FROM USE OF MONEY &amp; RENTAL INCOME</t>
  </si>
  <si>
    <t xml:space="preserve">     Interest - Savings Accts.</t>
  </si>
  <si>
    <t xml:space="preserve">     PLGIT</t>
  </si>
  <si>
    <t xml:space="preserve">     Rental Income</t>
  </si>
  <si>
    <t>TOTAL REVENUE-USE OF MONEY:</t>
  </si>
  <si>
    <t>6.  GRANTS AND GIFTS</t>
  </si>
  <si>
    <t xml:space="preserve">      TOTAL FEDERAL GRANTS</t>
  </si>
  <si>
    <t xml:space="preserve">      Community Svcs. Block Grant-In Home</t>
  </si>
  <si>
    <t xml:space="preserve">      Adult Probation</t>
  </si>
  <si>
    <t xml:space="preserve">      EMA Act 147</t>
  </si>
  <si>
    <t xml:space="preserve">      Juvenile Probation</t>
  </si>
  <si>
    <t xml:space="preserve">      Judicial Svcs.-Operation of Courts</t>
  </si>
  <si>
    <t xml:space="preserve">      Children Services Reimbursements</t>
  </si>
  <si>
    <t xml:space="preserve">      Hazmat EPRA</t>
  </si>
  <si>
    <t xml:space="preserve">      Food Bank Block Grant</t>
  </si>
  <si>
    <t xml:space="preserve">      D/A Drug Task Force</t>
  </si>
  <si>
    <t xml:space="preserve">      Solid Waste/Recycling Fund</t>
  </si>
  <si>
    <t xml:space="preserve">      Other Grants</t>
  </si>
  <si>
    <t>TOTAL STATE GRANTS</t>
  </si>
  <si>
    <t>7.  PAYMENTS IN LIEU OF TAXES</t>
  </si>
  <si>
    <t xml:space="preserve">      State Game Lands</t>
  </si>
  <si>
    <t xml:space="preserve">      Public Utility Realty Tax (State)</t>
  </si>
  <si>
    <t>TOTAL PAYMENTS IN LIEU OF TAXES:</t>
  </si>
  <si>
    <t>8.  DEPARTMENTAL EARNINGS</t>
  </si>
  <si>
    <t xml:space="preserve">      H/S Fuel Programs</t>
  </si>
  <si>
    <t xml:space="preserve">      L.E.P.C.</t>
  </si>
  <si>
    <t xml:space="preserve">      Treasurer</t>
  </si>
  <si>
    <t xml:space="preserve">      Register and Recorder</t>
  </si>
  <si>
    <t xml:space="preserve">      Sheriff</t>
  </si>
  <si>
    <t xml:space="preserve">      District Justices (Costs)</t>
  </si>
  <si>
    <t xml:space="preserve">      Elections</t>
  </si>
  <si>
    <t xml:space="preserve">      Tax Claim Bureau</t>
  </si>
  <si>
    <t xml:space="preserve">      Emergency Communications Center</t>
  </si>
  <si>
    <t xml:space="preserve">      Planning Commission</t>
  </si>
  <si>
    <t xml:space="preserve">      County Prison</t>
  </si>
  <si>
    <t xml:space="preserve">      JP Informal Dis. Fees</t>
  </si>
  <si>
    <t xml:space="preserve">      Maint. Juvenile Welfare (CYS)</t>
  </si>
  <si>
    <t>TOTAL DEPARTMENTAL EARNINGS:</t>
  </si>
  <si>
    <t>9.  OTHER REVENUE/REIMBURSED EXPENSES</t>
  </si>
  <si>
    <t xml:space="preserve">      Sale of County Property</t>
  </si>
  <si>
    <t xml:space="preserve">      State Tax Equalization Board</t>
  </si>
  <si>
    <t xml:space="preserve">      Reimbursed Expenses</t>
  </si>
  <si>
    <t xml:space="preserve">      Refund-Prior Year Expense</t>
  </si>
  <si>
    <t xml:space="preserve">      Tax Billings</t>
  </si>
  <si>
    <t xml:space="preserve">      Xerox and Telephone</t>
  </si>
  <si>
    <t xml:space="preserve">      Xerox-Assessment Office</t>
  </si>
  <si>
    <t xml:space="preserve">      Miscellaneous</t>
  </si>
  <si>
    <t>TOTAL OTHER REVENUE:</t>
  </si>
  <si>
    <t>10.  TRANSFERS FROM OTHER FUNDS</t>
  </si>
  <si>
    <t xml:space="preserve">      General Agency - DRS</t>
  </si>
  <si>
    <t xml:space="preserve">      Liquid Fuels</t>
  </si>
  <si>
    <t xml:space="preserve">      Sinking Fund</t>
  </si>
  <si>
    <t>TOTAL TRANSFERS FROM OTHER FUNDS:</t>
  </si>
  <si>
    <t>GRAND TOTAL REVENUES:</t>
  </si>
  <si>
    <t>Salaries - Commissioners</t>
  </si>
  <si>
    <t>Salaries - Clerical Staff</t>
  </si>
  <si>
    <t>Fringe Benefits</t>
  </si>
  <si>
    <t>Life Insurance</t>
  </si>
  <si>
    <t>Social Security</t>
  </si>
  <si>
    <t>Retirement</t>
  </si>
  <si>
    <t>Unemployment Compensation</t>
  </si>
  <si>
    <t>Office Supplies</t>
  </si>
  <si>
    <t>Subscriptions/Periodicals</t>
  </si>
  <si>
    <t>Postage</t>
  </si>
  <si>
    <t>Advertising</t>
  </si>
  <si>
    <t>Dues and Conventions</t>
  </si>
  <si>
    <t>Professional Services</t>
  </si>
  <si>
    <t>Other</t>
  </si>
  <si>
    <t>Maintenance Agreements</t>
  </si>
  <si>
    <t>Automobile Allowance</t>
  </si>
  <si>
    <t>Furniture, Fixtures, Equipment</t>
  </si>
  <si>
    <t xml:space="preserve">     TOTAL COMMISSIONERS:</t>
  </si>
  <si>
    <t>Salary - Supervisor</t>
  </si>
  <si>
    <t>Salaries - Staff</t>
  </si>
  <si>
    <t>Wages - Temporary Employees</t>
  </si>
  <si>
    <t>Operating Supplies</t>
  </si>
  <si>
    <t>Utilities - Heat</t>
  </si>
  <si>
    <t>Utilities - Electricity</t>
  </si>
  <si>
    <t>Utilities - Water &amp; Sewer</t>
  </si>
  <si>
    <t>Rent - Parking Space</t>
  </si>
  <si>
    <t>Uniforms</t>
  </si>
  <si>
    <t>Contracted Services-Maint. &amp; Repairs</t>
  </si>
  <si>
    <t>Gas</t>
  </si>
  <si>
    <t>Maintenance &amp; Repairs (Vehicle)</t>
  </si>
  <si>
    <t>Vehicles</t>
  </si>
  <si>
    <t>Furn., Fixtures, Equipment</t>
  </si>
  <si>
    <t>Buildings &amp; Improvements</t>
  </si>
  <si>
    <t xml:space="preserve">     TOTAL COUNTY BUILDINGS:</t>
  </si>
  <si>
    <t xml:space="preserve">           - Staff</t>
  </si>
  <si>
    <t>Equipment</t>
  </si>
  <si>
    <t xml:space="preserve">     TOTAL VOTER REGISTRATION:</t>
  </si>
  <si>
    <t>Wages-Election Officers</t>
  </si>
  <si>
    <t>Dues and Convention / Training / Seminars</t>
  </si>
  <si>
    <t>Printing Expense</t>
  </si>
  <si>
    <t>Polling Place - Rent</t>
  </si>
  <si>
    <t>Machinery &amp; Equipment</t>
  </si>
  <si>
    <t>Maintenance Agreement</t>
  </si>
  <si>
    <t xml:space="preserve">     TOTAL CONDUCT OF ELECTIONS:</t>
  </si>
  <si>
    <t>Salary - Chief Assessor</t>
  </si>
  <si>
    <t>Salaries - Assistants and Clerks</t>
  </si>
  <si>
    <t>Furniture-Fixtures-Equipment</t>
  </si>
  <si>
    <t xml:space="preserve">     TOTAL TAX ASSESSMENT:</t>
  </si>
  <si>
    <t>Telephone</t>
  </si>
  <si>
    <t>Vehicle</t>
  </si>
  <si>
    <t>Salary - Treasurer</t>
  </si>
  <si>
    <t>Salary of Solicitor</t>
  </si>
  <si>
    <t>Insurance-Premium on Bond</t>
  </si>
  <si>
    <t>Commissions</t>
  </si>
  <si>
    <t>Material and Supplies</t>
  </si>
  <si>
    <t>Professional Svcs.-Collections</t>
  </si>
  <si>
    <t xml:space="preserve">     TOTAL TAX COLLECTORS:</t>
  </si>
  <si>
    <t>Wages - Elected Auditors</t>
  </si>
  <si>
    <t xml:space="preserve">     TOTAL CONTROLLER OR AUDITORS:</t>
  </si>
  <si>
    <t>Salary of Recorder</t>
  </si>
  <si>
    <t>Auto Allow</t>
  </si>
  <si>
    <t xml:space="preserve">     TOTAL REGISTER AND RECORDER:</t>
  </si>
  <si>
    <t>Salary-Clerical</t>
  </si>
  <si>
    <t>Salary-Department Head</t>
  </si>
  <si>
    <t>Salary - Clerical</t>
  </si>
  <si>
    <t>Travel Expense</t>
  </si>
  <si>
    <t>Miscellaneous</t>
  </si>
  <si>
    <t>MATP</t>
  </si>
  <si>
    <t>Food Bank Commodities / TEFAP</t>
  </si>
  <si>
    <t>CSBG</t>
  </si>
  <si>
    <t>HSDF</t>
  </si>
  <si>
    <t>HAP - Homelessness</t>
  </si>
  <si>
    <t>Flags &amp; Markers</t>
  </si>
  <si>
    <t>Contributions To Veterans Organizations</t>
  </si>
  <si>
    <t xml:space="preserve">     TOTAL HUMAN SERVICES DEPT.:</t>
  </si>
  <si>
    <t>Salary of Sheriff</t>
  </si>
  <si>
    <t>Salaries of Deputies</t>
  </si>
  <si>
    <t>Salaries-Clerical Staff</t>
  </si>
  <si>
    <t>Wages-Special Deputies</t>
  </si>
  <si>
    <t>Subscriptions</t>
  </si>
  <si>
    <t>Guns and Ammo</t>
  </si>
  <si>
    <t>Legal Services</t>
  </si>
  <si>
    <t>Uniforms and Supplies</t>
  </si>
  <si>
    <t>Mtce and Repairs</t>
  </si>
  <si>
    <t>Furn, Fixtures &amp; Equipment</t>
  </si>
  <si>
    <t xml:space="preserve">     TOTAL SHERIFF:</t>
  </si>
  <si>
    <t>Salary of Coroner</t>
  </si>
  <si>
    <t>Solicitor Salary</t>
  </si>
  <si>
    <t xml:space="preserve">     TOTAL CORONER:</t>
  </si>
  <si>
    <t>Salary of Prothonotary</t>
  </si>
  <si>
    <t xml:space="preserve">Maintenance - Computer </t>
  </si>
  <si>
    <t>Furn, Fixtures and Equipment</t>
  </si>
  <si>
    <t xml:space="preserve">     TOTAL PROTHONOTARY:</t>
  </si>
  <si>
    <t>Salary-Domestic Relations Officer</t>
  </si>
  <si>
    <t>Salary-Hearing Officer</t>
  </si>
  <si>
    <t>Rent</t>
  </si>
  <si>
    <t>Blood Testing Costs</t>
  </si>
  <si>
    <t xml:space="preserve">     TOTAL DOMESTIC RELATIONS:</t>
  </si>
  <si>
    <t>Salary-Public Defender</t>
  </si>
  <si>
    <t xml:space="preserve">     TOTAL PUBLIC DEFENDER:</t>
  </si>
  <si>
    <t>Salary-District Attorney</t>
  </si>
  <si>
    <t>Salaries-Clerical</t>
  </si>
  <si>
    <t>Psychiatric Evaluations</t>
  </si>
  <si>
    <t>Extradition Fees</t>
  </si>
  <si>
    <t>Furniture, Fixtures &amp; Equipment</t>
  </si>
  <si>
    <t xml:space="preserve">     TOTAL DISTRICT ATTORNEY:</t>
  </si>
  <si>
    <t>Salary</t>
  </si>
  <si>
    <t>TOTAL VICTIM-WITNESS:</t>
  </si>
  <si>
    <t>Books, Periodicals, Etc.</t>
  </si>
  <si>
    <t xml:space="preserve">     TOTAL LAW LIBRARY:</t>
  </si>
  <si>
    <t>Staff</t>
  </si>
  <si>
    <t>Wages- Court Crier</t>
  </si>
  <si>
    <t>Dues &amp; Conventions</t>
  </si>
  <si>
    <t>Act 24-Indigent/Incomp</t>
  </si>
  <si>
    <t>Jury fees</t>
  </si>
  <si>
    <t xml:space="preserve">     TOTAL COURTS:</t>
  </si>
  <si>
    <t>Wages - Clerical</t>
  </si>
  <si>
    <t>Rent-Building or Office Space</t>
  </si>
  <si>
    <t>Solicitor</t>
  </si>
  <si>
    <t>TOTAL DISTRICT COURT - BLOOMSBURG:</t>
  </si>
  <si>
    <t xml:space="preserve"> TOTAL DISTRICT COURT - CATAWISSA:</t>
  </si>
  <si>
    <t xml:space="preserve">  TOTAL DISTRICT COURT - MILLVILLE:</t>
  </si>
  <si>
    <t>Salary-Chief Probation Officer</t>
  </si>
  <si>
    <t>Salaries-Professional Staff</t>
  </si>
  <si>
    <t>On-Call Wages</t>
  </si>
  <si>
    <t>Drug Testing</t>
  </si>
  <si>
    <t>Vehicle Maintenance &amp; Repairs</t>
  </si>
  <si>
    <t>TOTAL PROBATION-ADULT:</t>
  </si>
  <si>
    <t>Salaries</t>
  </si>
  <si>
    <t xml:space="preserve">     TOTAL PROBATION-JUVENILE:</t>
  </si>
  <si>
    <t>Salary-Warden</t>
  </si>
  <si>
    <t>Salaries-Other Staff</t>
  </si>
  <si>
    <t>Wages-Regular Employees</t>
  </si>
  <si>
    <t>Utilities-Heat</t>
  </si>
  <si>
    <t>Utilities-Electricity</t>
  </si>
  <si>
    <t>Utilities-Water and Sewer</t>
  </si>
  <si>
    <t>Operating Expense-Food</t>
  </si>
  <si>
    <t>Operating Expense-Medication</t>
  </si>
  <si>
    <t>Operating Expense-Other</t>
  </si>
  <si>
    <t>Professional Services-Legal</t>
  </si>
  <si>
    <t>Professional Services-Medical</t>
  </si>
  <si>
    <t>Contracted-Maintenance &amp; Repairs</t>
  </si>
  <si>
    <t>Training and Seminars</t>
  </si>
  <si>
    <t>Prisoner Payroll</t>
  </si>
  <si>
    <t>Administration Supplies</t>
  </si>
  <si>
    <t>Subsidies</t>
  </si>
  <si>
    <t>Service Supplies</t>
  </si>
  <si>
    <t>Transportation</t>
  </si>
  <si>
    <t>Purchased Services</t>
  </si>
  <si>
    <t>Purchased Services-JPO</t>
  </si>
  <si>
    <t>Communications</t>
  </si>
  <si>
    <t>Repair Assets</t>
  </si>
  <si>
    <t xml:space="preserve">  TOTAL CHILDREN AND YOUTH SVCS:</t>
  </si>
  <si>
    <t>Salary-Director</t>
  </si>
  <si>
    <t>Contracted Maintenance &amp; Repair</t>
  </si>
  <si>
    <t>Equipment Repair</t>
  </si>
  <si>
    <t xml:space="preserve">     TOTAL E.M.A.:</t>
  </si>
  <si>
    <t>Operating Expenses</t>
  </si>
  <si>
    <t>Equipment Repairs</t>
  </si>
  <si>
    <t>Sewage Treatment Plant</t>
  </si>
  <si>
    <t xml:space="preserve">     TOTAL PARKS:</t>
  </si>
  <si>
    <t>Equipment and Supplies</t>
  </si>
  <si>
    <t>Drill Expense</t>
  </si>
  <si>
    <t>Renovations</t>
  </si>
  <si>
    <t>Training &amp; Seminars</t>
  </si>
  <si>
    <t>Furniture &amp; Equipment</t>
  </si>
  <si>
    <t xml:space="preserve">     TOTAL L.E.P.C.:</t>
  </si>
  <si>
    <t>Utilities-Electricity (Tower Sites)</t>
  </si>
  <si>
    <t>Lease-State Game Lands</t>
  </si>
  <si>
    <t xml:space="preserve">     TOTAL 911 CENTER - NON-REIMBURSABLES:</t>
  </si>
  <si>
    <t>Wages-Part time Employees</t>
  </si>
  <si>
    <t>Maintenance &amp; Repairs</t>
  </si>
  <si>
    <t>Training</t>
  </si>
  <si>
    <t>Auto Allowance</t>
  </si>
  <si>
    <t xml:space="preserve">     TOTAL 911 CENTER - REIMBURSABLE:</t>
  </si>
  <si>
    <t xml:space="preserve">     EMPLOYEE BENEFITS</t>
  </si>
  <si>
    <t>Health Insurance</t>
  </si>
  <si>
    <t>Cobra Notification</t>
  </si>
  <si>
    <t xml:space="preserve">     TOTAL EMPLOYEE BENEFITS:</t>
  </si>
  <si>
    <t xml:space="preserve">     INSURANCE</t>
  </si>
  <si>
    <t>Workers Compensation</t>
  </si>
  <si>
    <t>PCORP Liability Insurance</t>
  </si>
  <si>
    <t xml:space="preserve">     TOTAL INSURANCE:</t>
  </si>
  <si>
    <t xml:space="preserve">     CAPITAL EXPENDITURES</t>
  </si>
  <si>
    <t>Contingencies</t>
  </si>
  <si>
    <t xml:space="preserve">     TOTAL CAPITAL EXPENDITURES:</t>
  </si>
  <si>
    <t xml:space="preserve">     DEBT SERVICE</t>
  </si>
  <si>
    <t xml:space="preserve">     TOTAL DEBT SERVICE:</t>
  </si>
  <si>
    <t>Subscript/Periodicals</t>
  </si>
  <si>
    <t>Engineering Services</t>
  </si>
  <si>
    <t>Solid Waste Surcharge</t>
  </si>
  <si>
    <t>Meetings-Services</t>
  </si>
  <si>
    <t>Payments to Municipalities</t>
  </si>
  <si>
    <t xml:space="preserve">     TOTAL PLANNING COMMISSION:</t>
  </si>
  <si>
    <t>Director</t>
  </si>
  <si>
    <t>TOTAL GIS</t>
  </si>
  <si>
    <t>Appropriation</t>
  </si>
  <si>
    <t xml:space="preserve">     TOTAL AG. EXTENSION SVCS.:</t>
  </si>
  <si>
    <t>Approp-Traveling Library</t>
  </si>
  <si>
    <t xml:space="preserve">Tourism </t>
  </si>
  <si>
    <t>Black Fly Program</t>
  </si>
  <si>
    <t>Area Agency on Aging</t>
  </si>
  <si>
    <t>Seda-Cog</t>
  </si>
  <si>
    <t>Soil Conservation</t>
  </si>
  <si>
    <t>Susquehanna Emergency H.S.C.</t>
  </si>
  <si>
    <t>Land Preservation Board</t>
  </si>
  <si>
    <t xml:space="preserve">  TOTAL CONTRIB.-VARIOUS AGENCIES:</t>
  </si>
  <si>
    <t>TOTAL GENERAL FUND:</t>
  </si>
  <si>
    <t>LIQUID FUELS TAX FUND</t>
  </si>
  <si>
    <t xml:space="preserve">     RECEIPTS AND BALANCE</t>
  </si>
  <si>
    <t>Balance-Beginning of Year</t>
  </si>
  <si>
    <t>Interest Earned</t>
  </si>
  <si>
    <t>Liquid Fuels Tax Grant</t>
  </si>
  <si>
    <t>Reimbursement-PENNDOT</t>
  </si>
  <si>
    <t>Reimb - Bridge Inspection</t>
  </si>
  <si>
    <t xml:space="preserve">     TOTAL RECEIPTS AND BALANCE:</t>
  </si>
  <si>
    <t xml:space="preserve">     EXPENDITURES</t>
  </si>
  <si>
    <t>Maintenance - Labor</t>
  </si>
  <si>
    <t>Materials</t>
  </si>
  <si>
    <t>Bridge Signing Program</t>
  </si>
  <si>
    <t>Bridge Inspections</t>
  </si>
  <si>
    <t xml:space="preserve">     TOTAL EXPENDITURES:</t>
  </si>
  <si>
    <t>EOY LIQUID FUELS TAX FUND BALANCE:</t>
  </si>
  <si>
    <t>CAPITAL RESERVE FUND</t>
  </si>
  <si>
    <t>Interest Revenue</t>
  </si>
  <si>
    <t>Transfer from Other Funds</t>
  </si>
  <si>
    <t xml:space="preserve">     TOTAL REVENUE:</t>
  </si>
  <si>
    <t>RETIREMENT FUND</t>
  </si>
  <si>
    <t>Assets-Beginning of Year</t>
  </si>
  <si>
    <t xml:space="preserve">     REVENUE</t>
  </si>
  <si>
    <t>Dividends-Preferred</t>
  </si>
  <si>
    <t>Dividends-Common</t>
  </si>
  <si>
    <t>Member Contributions</t>
  </si>
  <si>
    <t>County Contribution</t>
  </si>
  <si>
    <t>Interest Expense-Refunds</t>
  </si>
  <si>
    <t>Interest-Act. Member Reserve</t>
  </si>
  <si>
    <t>Interest-County Annuity Reserve</t>
  </si>
  <si>
    <t>Interest-Retired Member's Reserve</t>
  </si>
  <si>
    <t>Death Benefits/Lump Sum Benefits</t>
  </si>
  <si>
    <t>Member Contributions Refunded</t>
  </si>
  <si>
    <t>Retirement Allowances-Regular</t>
  </si>
  <si>
    <t xml:space="preserve">     SINKING FUND:</t>
  </si>
  <si>
    <t>Prior Years Levies</t>
  </si>
  <si>
    <t>Current Year - Discount</t>
  </si>
  <si>
    <t>Prior Years Interest &amp; Penalties</t>
  </si>
  <si>
    <t xml:space="preserve">         Total Taxes</t>
  </si>
  <si>
    <t>Interest</t>
  </si>
  <si>
    <t>911 Account</t>
  </si>
  <si>
    <t>Debt Service - Principle</t>
  </si>
  <si>
    <t>Debt Service - Interest</t>
  </si>
  <si>
    <t>Debt Service - Services</t>
  </si>
  <si>
    <t>Debt Service - Commission Expense</t>
  </si>
  <si>
    <t>Bond Issuance</t>
  </si>
  <si>
    <t xml:space="preserve">   TOTAL EXPENDITURES:</t>
  </si>
  <si>
    <t>911 Addressing</t>
  </si>
  <si>
    <t>WTW</t>
  </si>
  <si>
    <t xml:space="preserve">      Adult Probation - Offender Supervision Prgms</t>
  </si>
  <si>
    <t xml:space="preserve">      Coroner's Fees</t>
  </si>
  <si>
    <t>Dental Insurance</t>
  </si>
  <si>
    <t>Vision Insurance</t>
  </si>
  <si>
    <t>Salary - Registrar/Elections Coordinator</t>
  </si>
  <si>
    <t>Volunteer Insurance</t>
  </si>
  <si>
    <t>Dues And Conventions</t>
  </si>
  <si>
    <t xml:space="preserve">Dental Insurance </t>
  </si>
  <si>
    <t>EE Insurances</t>
  </si>
  <si>
    <t>Salary - Management Staff</t>
  </si>
  <si>
    <t>Salaries - Other Staff</t>
  </si>
  <si>
    <t>Contracted Svcs-Duplication of Records/Storage</t>
  </si>
  <si>
    <t>Renovations/misc.</t>
  </si>
  <si>
    <t>Escrowed funds</t>
  </si>
  <si>
    <t>Interest-M/L &amp; Bonds</t>
  </si>
  <si>
    <t>Fund Balance Used(Added)</t>
  </si>
  <si>
    <t>Co. Liquid Fuel only projects</t>
  </si>
  <si>
    <t>Fed/State Rmb. Projects</t>
  </si>
  <si>
    <t>Salary - Staff</t>
  </si>
  <si>
    <t>Salary - Mgmt. Support</t>
  </si>
  <si>
    <t>Salaries-Assistant District Attorneys/Detective</t>
  </si>
  <si>
    <t xml:space="preserve">Purchased Services </t>
  </si>
  <si>
    <t>Supplies</t>
  </si>
  <si>
    <t xml:space="preserve">Conferences/Training </t>
  </si>
  <si>
    <t xml:space="preserve">Travel </t>
  </si>
  <si>
    <t>Inmate Work Insurance</t>
  </si>
  <si>
    <t xml:space="preserve">      Adult Probation - D&amp;A Tests/CSP Fees</t>
  </si>
  <si>
    <t>CCIS-LMA</t>
  </si>
  <si>
    <t>Gas/maintenance</t>
  </si>
  <si>
    <t xml:space="preserve">      LMA-Day Care</t>
  </si>
  <si>
    <t xml:space="preserve">    c.  Hotel Tax (net)</t>
  </si>
  <si>
    <t xml:space="preserve">        6.  Total Hotel Tax</t>
  </si>
  <si>
    <t xml:space="preserve">        5. Penalties and interest all years</t>
  </si>
  <si>
    <t xml:space="preserve">        6.  Total Real Estate Taxes</t>
  </si>
  <si>
    <t xml:space="preserve">      Sale of GIS Data</t>
  </si>
  <si>
    <t>Twin Bridges</t>
  </si>
  <si>
    <t>ACTUAL 2005</t>
  </si>
  <si>
    <t>Guns &amp; Ammo</t>
  </si>
  <si>
    <t>Judicial sale</t>
  </si>
  <si>
    <t>911 radio communications</t>
  </si>
  <si>
    <t>Transfer to Capital Reserve</t>
  </si>
  <si>
    <t xml:space="preserve">      Affordable Housing Funds</t>
  </si>
  <si>
    <t>Utilities</t>
  </si>
  <si>
    <t>ACTUAL 2006</t>
  </si>
  <si>
    <t>Insurance Reimbursements/Grants</t>
  </si>
  <si>
    <t>BUDGETED 2007</t>
  </si>
  <si>
    <t xml:space="preserve">Salaries - Clerical </t>
  </si>
  <si>
    <t>State mandate to keep funding levels at 1999</t>
  </si>
  <si>
    <t>On-Call</t>
  </si>
  <si>
    <t>Encumbrances for capital reserve/debt reduction</t>
  </si>
  <si>
    <t>ACTUAL 2007</t>
  </si>
  <si>
    <t>BUDGETED 2008</t>
  </si>
  <si>
    <t>Flood projects</t>
  </si>
  <si>
    <t>Flood Insurance</t>
  </si>
  <si>
    <t>Flood Authority</t>
  </si>
  <si>
    <t>Principal payments on car loans</t>
  </si>
  <si>
    <t>Notary Fees - Clean &amp; Green Fees</t>
  </si>
  <si>
    <t>Credit Card Fees</t>
  </si>
  <si>
    <t>Professional Services - Funeral Director</t>
  </si>
  <si>
    <t>Contracted Services - Secretarial</t>
  </si>
  <si>
    <t>Cobra / Volunteer Ins</t>
  </si>
  <si>
    <t>Wireless fund projects / Equip Upgrades</t>
  </si>
  <si>
    <t>Records Improvement Fund / Affd.Housing</t>
  </si>
  <si>
    <t>Interest payments on car loans/CD &amp; CC Fees</t>
  </si>
  <si>
    <t>ACTUAL 2008</t>
  </si>
  <si>
    <t>Offender Supervision Fund</t>
  </si>
  <si>
    <t>Vehicle Mtce &amp; Repairs</t>
  </si>
  <si>
    <t xml:space="preserve">      Records Improvement Funds</t>
  </si>
  <si>
    <t>Reimb-PEMA flood</t>
  </si>
  <si>
    <t>Tuition Assistance / TRAINING</t>
  </si>
  <si>
    <t>Office Supplies - WNV</t>
  </si>
  <si>
    <t>Other - WNV</t>
  </si>
  <si>
    <t>Meetings-Services - WNV</t>
  </si>
  <si>
    <t>Communications - WNV</t>
  </si>
  <si>
    <t>Automobile Allowance - WNV</t>
  </si>
  <si>
    <t>Gas/maintenance - WNV</t>
  </si>
  <si>
    <t>Contracted Services - Witness Fees</t>
  </si>
  <si>
    <t>Legal Fees</t>
  </si>
  <si>
    <t>Maintenance</t>
  </si>
  <si>
    <t>Other - Training</t>
  </si>
  <si>
    <t>Professional Counsel</t>
  </si>
  <si>
    <t>Court Costs - Legal Fees</t>
  </si>
  <si>
    <t>Transfer to general fund to purchase building</t>
  </si>
  <si>
    <t>BUDGETED 2009</t>
  </si>
  <si>
    <t>@ 6/30/08</t>
  </si>
  <si>
    <t xml:space="preserve">Communications </t>
  </si>
  <si>
    <t>Cable</t>
  </si>
  <si>
    <t>ACTUAL 2009</t>
  </si>
  <si>
    <t xml:space="preserve">      Prothonotary / Clerk of Courts</t>
  </si>
  <si>
    <t>@ 6/30/09</t>
  </si>
  <si>
    <t xml:space="preserve">    Health Insurance - Opt Out</t>
  </si>
  <si>
    <t>Temp - Employees</t>
  </si>
  <si>
    <t xml:space="preserve">Fuel-Project Outreach </t>
  </si>
  <si>
    <t>Court Costs</t>
  </si>
  <si>
    <t>Drug Task Force Payments to Municipalities</t>
  </si>
  <si>
    <t>Internet</t>
  </si>
  <si>
    <t>Other Supplies - Purchased Assets (computer grant)</t>
  </si>
  <si>
    <t>Occupancy / Rent</t>
  </si>
  <si>
    <t xml:space="preserve">     Health Ins - Opt Out</t>
  </si>
  <si>
    <t>Dental Service Fee</t>
  </si>
  <si>
    <t>FSA Administrative fee (TASC)</t>
  </si>
  <si>
    <t>Mental Health/Mental Retardation (CMSU)</t>
  </si>
  <si>
    <t>LCCC</t>
  </si>
  <si>
    <t>Other (CDBG/HOME)</t>
  </si>
  <si>
    <t>Renovations / Courthouse / Main St. Annex</t>
  </si>
  <si>
    <t>Gain on Sale of Investments</t>
  </si>
  <si>
    <t>Loss on Sale of Investments</t>
  </si>
  <si>
    <t xml:space="preserve">     TOTAL COUNTY PRISON:</t>
  </si>
  <si>
    <t>Communications - phone</t>
  </si>
  <si>
    <t xml:space="preserve">   Health Ins - Opt Out</t>
  </si>
  <si>
    <t>Furniture, Fixtures &amp; Equipment, Bldg Improvements</t>
  </si>
  <si>
    <t>Contracted Services - Engineering</t>
  </si>
  <si>
    <t>Contracted Services - Mtce. &amp; Repairs</t>
  </si>
  <si>
    <t>Salary -Assistant Public Defenders &amp; Conflict Counsel</t>
  </si>
  <si>
    <t>Gas &amp; Diesel</t>
  </si>
  <si>
    <t>Family Center</t>
  </si>
  <si>
    <t>Professional Services - Funeral Director - Indigent</t>
  </si>
  <si>
    <t>VA Training &amp; Conventions</t>
  </si>
  <si>
    <t xml:space="preserve">VA Mileage </t>
  </si>
  <si>
    <t xml:space="preserve">      Family Center</t>
  </si>
  <si>
    <t xml:space="preserve">      HAP - Emergency Shelter Program</t>
  </si>
  <si>
    <t xml:space="preserve">      MATP - Transportation Block Grant</t>
  </si>
  <si>
    <t xml:space="preserve">      HSDF - Human Services Development Fund</t>
  </si>
  <si>
    <t xml:space="preserve">      WTW - Welfare-to-Work </t>
  </si>
  <si>
    <t>Printing</t>
  </si>
  <si>
    <t xml:space="preserve">      Domestic Relations</t>
  </si>
  <si>
    <t xml:space="preserve">      Domestic Relations Court Costs</t>
  </si>
  <si>
    <t xml:space="preserve">     Emergency Management (FEMA)</t>
  </si>
  <si>
    <t>Fuel-Operation Help &amp; On Track</t>
  </si>
  <si>
    <t>Maintenance Supplies &amp; Garbage</t>
  </si>
  <si>
    <t>Meetings &amp; Training Seminar</t>
  </si>
  <si>
    <t>@ 9/30/09</t>
  </si>
  <si>
    <t xml:space="preserve">      CTC / Dollar Energy &amp; HPRP (new housing program)</t>
  </si>
  <si>
    <t>Unemployment Comp</t>
  </si>
  <si>
    <t>Other / Uniforms</t>
  </si>
  <si>
    <t xml:space="preserve">      Human Services Transportation / FC Contributions</t>
  </si>
  <si>
    <t>Other - Server Fees</t>
  </si>
  <si>
    <t xml:space="preserve">      Other Planning Grants - WNV</t>
  </si>
  <si>
    <t>BUDGETED 2010</t>
  </si>
  <si>
    <t>Operating Expense-Inmate Clothing</t>
  </si>
  <si>
    <t>CAO / CareerLink Transportation</t>
  </si>
  <si>
    <t>ACTUAL 2010</t>
  </si>
  <si>
    <t>@ 6/30/10</t>
  </si>
  <si>
    <t>BUDGETED 2011</t>
  </si>
  <si>
    <t xml:space="preserve">      Food Bank commodities</t>
  </si>
  <si>
    <t>AS OF 6/30/10</t>
  </si>
  <si>
    <t>Wages-Computing Returns (Temp)</t>
  </si>
  <si>
    <t>2011 Budget</t>
  </si>
  <si>
    <t xml:space="preserve">     TAX ASSESSMENT:  DAVID GOOD</t>
  </si>
  <si>
    <t xml:space="preserve">     TREASURER:  SHIRLEY TURNER </t>
  </si>
  <si>
    <t xml:space="preserve">     CONDUCT OF ELECTIONS:  MATT REPASKY</t>
  </si>
  <si>
    <t xml:space="preserve">     VOTER REGISTRATION:  MATT REPASKY</t>
  </si>
  <si>
    <t xml:space="preserve">     COUNTY BUILDINGS - MTCE : WADE MAYS</t>
  </si>
  <si>
    <t xml:space="preserve">     TAX COLLECTORS:  SHIRLEY TURNER </t>
  </si>
  <si>
    <t xml:space="preserve">     TOTAL TREASURER</t>
  </si>
  <si>
    <t xml:space="preserve">     HUMAN SERVICES DEPARTMENT:  JENNIFER DUNKELBERGER</t>
  </si>
  <si>
    <t xml:space="preserve">     SHERIFF:  TIM CHAMBERLIN</t>
  </si>
  <si>
    <t xml:space="preserve">     PUBLIC DEFENDER:  HUGH SUMNER</t>
  </si>
  <si>
    <t xml:space="preserve">     VICTIM-WITNESS COORDINATOR:  FRANCES FRALEY</t>
  </si>
  <si>
    <t xml:space="preserve">     PROBATION &amp; PAROLE-ADULT:  DONALD COLEMAN</t>
  </si>
  <si>
    <t xml:space="preserve">     COUNTY PRISON:  WILLIAM CAMPBELL</t>
  </si>
  <si>
    <t xml:space="preserve">     CHILDREN AND YOUTH SERVICES:  APRIL MILLER</t>
  </si>
  <si>
    <t xml:space="preserve">   GIS:  TIMOTHY MURPHY</t>
  </si>
  <si>
    <t xml:space="preserve">     PLANNING COMMISSION:  ROBERT AUNGST</t>
  </si>
  <si>
    <t xml:space="preserve">      COMMISSIONERS:  GAIL KIPP</t>
  </si>
  <si>
    <t xml:space="preserve">     DOMESTIC RELATIONS:  GAIL KELLER</t>
  </si>
  <si>
    <t xml:space="preserve">  TOTAL DISTRICT COURT - BERWICK</t>
  </si>
  <si>
    <t xml:space="preserve">     PARKS:  WADE MAYS</t>
  </si>
  <si>
    <t xml:space="preserve">     TOTAL E.M.A. ACT 147</t>
  </si>
  <si>
    <t xml:space="preserve">     CORONER:  LORI MAUSTELLER</t>
  </si>
  <si>
    <t xml:space="preserve">     CONTROLLER OR AUDITOR:  ROD RALSTON</t>
  </si>
  <si>
    <t>FAMILY CENTER DEPT:  ALLISON WILLIAMS</t>
  </si>
  <si>
    <t xml:space="preserve">     TOTAL FAMILY CENTER DEPT:</t>
  </si>
  <si>
    <t>Armory</t>
  </si>
  <si>
    <t xml:space="preserve">        CONTRIBUTIONS TO VARIOUS AGENCIES</t>
  </si>
  <si>
    <t>Opt out of Insurance</t>
  </si>
  <si>
    <t>Mileage</t>
  </si>
  <si>
    <t xml:space="preserve">      Assessment Fees</t>
  </si>
  <si>
    <t>Contracted Services</t>
  </si>
  <si>
    <t>Other Exp</t>
  </si>
  <si>
    <t xml:space="preserve">        2.  Less __5%__ uncollectible in current year</t>
  </si>
  <si>
    <t xml:space="preserve">      Fam CTR</t>
  </si>
  <si>
    <t>Drug Court</t>
  </si>
  <si>
    <t>Uniforms &amp; Supplies</t>
  </si>
  <si>
    <t>11.  TRANSFERS FROM OTHER FUNDS</t>
  </si>
  <si>
    <t xml:space="preserve">      Proceeds From Borrowing</t>
  </si>
  <si>
    <t>GESC Contract</t>
  </si>
  <si>
    <t>Salary-Deputy Director</t>
  </si>
  <si>
    <t>Salaries-Clerical/staff</t>
  </si>
  <si>
    <t xml:space="preserve">      Donations/Contributions</t>
  </si>
  <si>
    <t xml:space="preserve">      DA - Victim Witness Program (RASA&amp;VOJO)</t>
  </si>
  <si>
    <t xml:space="preserve">     PROBATION &amp; PAROLE-JUVENILE:  DENISE LABUDA</t>
  </si>
  <si>
    <t>Proceeds from Borrowing/savings from gesc</t>
  </si>
  <si>
    <t xml:space="preserve">      Energy Grant</t>
  </si>
  <si>
    <t>gesc savings to sinking fund</t>
  </si>
  <si>
    <t>Administrative Fees</t>
  </si>
  <si>
    <t xml:space="preserve">      Prison Commissary </t>
  </si>
  <si>
    <t>Wages - Temp employees</t>
  </si>
  <si>
    <t>Transporting Prisoners</t>
  </si>
  <si>
    <t xml:space="preserve">      Drug Court</t>
  </si>
  <si>
    <t xml:space="preserve">      District Attorney (State Reimbursment)</t>
  </si>
  <si>
    <t xml:space="preserve">      Careerlink/WTW Co Pays</t>
  </si>
  <si>
    <t>Opt out of ins</t>
  </si>
  <si>
    <t xml:space="preserve">     RECORDER OF DEEDS: BRENDA LUPINI</t>
  </si>
  <si>
    <t>Payroll Processing</t>
  </si>
  <si>
    <t xml:space="preserve">Maintenance Agreement                                       </t>
  </si>
  <si>
    <t xml:space="preserve">     DISTRICT ATTORNEY:  TOM LIEPOLD</t>
  </si>
  <si>
    <t xml:space="preserve">      Adult Probation - Drug Court</t>
  </si>
  <si>
    <t xml:space="preserve">      Marcellous Shale Act 13</t>
  </si>
  <si>
    <t xml:space="preserve">Electronic monitoring </t>
  </si>
  <si>
    <t>Fuel-On Track</t>
  </si>
  <si>
    <t xml:space="preserve">     COURTS: TAMI KLINE</t>
  </si>
  <si>
    <t>DISTRICT COURT - BERWICK:  TAMI KLINE</t>
  </si>
  <si>
    <t>DISTRICT COURT - BLOOMSBURG: TAMI KLINE</t>
  </si>
  <si>
    <t>DISTRICT COURT - CATAWISSA:  TAMI KLINE</t>
  </si>
  <si>
    <t>DISTRICT COURT - MILLVILLE:  TAMI KLINE</t>
  </si>
  <si>
    <t>Sawmill Paving</t>
  </si>
  <si>
    <t>Building Improvements</t>
  </si>
  <si>
    <t>Equipment &amp; Computers</t>
  </si>
  <si>
    <t xml:space="preserve">     PROTHONOTARY:  BARB SILVETTI</t>
  </si>
  <si>
    <t xml:space="preserve">     E.M.A. ACT 147:  FRED HUNSINGER</t>
  </si>
  <si>
    <t xml:space="preserve">     L.E.P.C.:  FRED HUNSINGER</t>
  </si>
  <si>
    <t xml:space="preserve">     911 CENTER - NON-REIMBURSABLES: FRED HUNSINGER</t>
  </si>
  <si>
    <t xml:space="preserve">  EMERGENCY MANAGEMENT AGENCY:  FRED HUNSINGER</t>
  </si>
  <si>
    <t xml:space="preserve">     911 CENTER - REIMBURSABLE:  FRED HUNSINGER</t>
  </si>
  <si>
    <t xml:space="preserve">     LAW LIBRARY:   TAMI KLINE</t>
  </si>
  <si>
    <t>Other Expenses</t>
  </si>
  <si>
    <t>Electronic Monitoring</t>
  </si>
  <si>
    <t xml:space="preserve">  PENN STATE EXTENSION SERVICES:  KEN BALLIET</t>
  </si>
  <si>
    <t>Contracted Wages</t>
  </si>
  <si>
    <t>BUDGETED 2015</t>
  </si>
  <si>
    <t xml:space="preserve">      Capitla Reserve</t>
  </si>
  <si>
    <t xml:space="preserve">      Substance Abuse Education </t>
  </si>
  <si>
    <t>Vehicle Maintneance Repairs</t>
  </si>
  <si>
    <t>Legal Services Solicitor Salary</t>
  </si>
  <si>
    <t>Current Year Levy - at 1.000 mills</t>
  </si>
  <si>
    <t xml:space="preserve">Other </t>
  </si>
  <si>
    <t>BUDGETED 2016</t>
  </si>
  <si>
    <t xml:space="preserve">2016 Preliminary Budget </t>
  </si>
  <si>
    <t>ACTUAL 2014</t>
  </si>
  <si>
    <t xml:space="preserve">      CDBG</t>
  </si>
  <si>
    <t xml:space="preserve">      Housing Authority/Geisinger Nursing Home</t>
  </si>
  <si>
    <r>
      <t xml:space="preserve">            valuation at _</t>
    </r>
    <r>
      <rPr>
        <sz val="12"/>
        <color indexed="10"/>
        <rFont val="Arial MT"/>
        <family val="0"/>
      </rPr>
      <t>10.491</t>
    </r>
    <r>
      <rPr>
        <sz val="12"/>
        <color indexed="8"/>
        <rFont val="Arial MT"/>
        <family val="0"/>
      </rPr>
      <t>__ Mills</t>
    </r>
  </si>
  <si>
    <t xml:space="preserve">     FEMA</t>
  </si>
  <si>
    <t>Gas/</t>
  </si>
  <si>
    <t>automobile allowance</t>
  </si>
  <si>
    <t>Health ins</t>
  </si>
  <si>
    <t>Salary Clerical</t>
  </si>
  <si>
    <t>Opt out of health insurance</t>
  </si>
  <si>
    <t>Cable/Internet</t>
  </si>
  <si>
    <t>Capital Exp</t>
  </si>
  <si>
    <t>DCED EIP Study</t>
  </si>
  <si>
    <t>Autoneum</t>
  </si>
  <si>
    <t>Lump Sum Benefits</t>
  </si>
  <si>
    <t>Autoneum Flood Project</t>
  </si>
  <si>
    <t>Vision</t>
  </si>
  <si>
    <t>Federal Excise Tax</t>
  </si>
  <si>
    <t xml:space="preserve">      Detective</t>
  </si>
  <si>
    <t>Total Rev</t>
  </si>
  <si>
    <t>Total Exp</t>
  </si>
  <si>
    <t>Benefits</t>
  </si>
  <si>
    <t>Health</t>
  </si>
  <si>
    <t xml:space="preserve">      911</t>
  </si>
  <si>
    <t xml:space="preserve">      911 </t>
  </si>
  <si>
    <t>Taxes</t>
  </si>
  <si>
    <t>Grants</t>
  </si>
  <si>
    <t>Depart/Earn</t>
  </si>
  <si>
    <t>Difference</t>
  </si>
  <si>
    <t xml:space="preserve">        1.  Total levy on (1,055,584,290-2,000,000)</t>
  </si>
  <si>
    <t>CAPITAL RESERVE FD :</t>
  </si>
  <si>
    <t>RETIREMENT FD:</t>
  </si>
  <si>
    <t>SINKING FUND:</t>
  </si>
  <si>
    <t>Surplus/(Usage)</t>
  </si>
  <si>
    <t>Change due to 911 fees as grant $ in 2016</t>
  </si>
  <si>
    <t>ONE MILL INCREASE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</si>
</sst>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"/>
    <numFmt numFmtId="166" formatCode="&quot;$&quot;#,##0.0000"/>
    <numFmt numFmtId="167" formatCode="&quot;$&quot;#,##0.0000_);\(&quot;$&quot;#,##0.0000\)"/>
    <numFmt numFmtId="168" formatCode="&quot;$&quot;#,##0"/>
    <numFmt numFmtId="169" formatCode="&quot;$&quot;#,##0.000"/>
    <numFmt numFmtId="170" formatCode="#,##0.0000_);\(#,##0.0000\)"/>
    <numFmt numFmtId="171" formatCode="&quot;$&quot;#,##0.000_);\(&quot;$&quot;#,##0.000\)"/>
    <numFmt numFmtId="172" formatCode="&quot;$&quot;#,##0.00;[Red]&quot;$&quot;#,##0.00"/>
    <numFmt numFmtId="173" formatCode="&quot;$&quot;#,##0.00000"/>
    <numFmt numFmtId="174" formatCode="&quot;$&quot;#,##0.00000_);\(&quot;$&quot;#,##0.00000\)"/>
    <numFmt numFmtId="175" formatCode="0.0000%"/>
    <numFmt numFmtId="176" formatCode="_(* #,##0.0000_);_(* \(#,##0.0000\);_(* &quot;-&quot;????_);_(@_)"/>
    <numFmt numFmtId="177" formatCode="_(&quot;$&quot;* #,##0.0000_);_(&quot;$&quot;* \(#,##0.0000\);_(&quot;$&quot;* &quot;-&quot;????_);_(@_)"/>
    <numFmt numFmtId="178" formatCode="_(&quot;$&quot;* #,##0.00000_);_(&quot;$&quot;* \(#,##0.00000\);_(&quot;$&quot;* &quot;-&quot;?????_);_(@_)"/>
    <numFmt numFmtId="179" formatCode="_(* #,##0.00000_);_(* \(#,##0.00000\);_(* &quot;-&quot;?????_);_(@_)"/>
    <numFmt numFmtId="180" formatCode="0.0"/>
    <numFmt numFmtId="181" formatCode="&quot;$&quot;#,##0.000000"/>
    <numFmt numFmtId="182" formatCode="[$-409]h:mm:ss\ AM/PM"/>
    <numFmt numFmtId="183" formatCode="0.0%"/>
    <numFmt numFmtId="184" formatCode="#,##0.000"/>
    <numFmt numFmtId="185" formatCode="#,##0.0"/>
    <numFmt numFmtId="186" formatCode="0.000"/>
    <numFmt numFmtId="187" formatCode="_(* #,##0.000_);_(* \(#,##0.000\);_(* &quot;-&quot;???_);_(@_)"/>
    <numFmt numFmtId="188" formatCode="[$-409]dddd\,\ mmmm\ dd\,\ yyyy"/>
  </numFmts>
  <fonts count="47">
    <font>
      <sz val="12"/>
      <name val="Arial MT"/>
      <family val="0"/>
    </font>
    <font>
      <sz val="10"/>
      <name val="Arial"/>
      <family val="0"/>
    </font>
    <font>
      <sz val="12"/>
      <color indexed="8"/>
      <name val="Arial MT"/>
      <family val="0"/>
    </font>
    <font>
      <b/>
      <sz val="14"/>
      <color indexed="8"/>
      <name val="Arial MT"/>
      <family val="2"/>
    </font>
    <font>
      <b/>
      <sz val="12"/>
      <color indexed="8"/>
      <name val="Arial MT"/>
      <family val="2"/>
    </font>
    <font>
      <b/>
      <sz val="18"/>
      <color indexed="8"/>
      <name val="Arial MT"/>
      <family val="2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4"/>
      <name val="Arial MT"/>
      <family val="0"/>
    </font>
    <font>
      <sz val="12"/>
      <color indexed="10"/>
      <name val="Arial MT"/>
      <family val="0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7" fontId="2" fillId="0" borderId="0" xfId="0" applyNumberFormat="1" applyFont="1" applyAlignment="1" applyProtection="1" quotePrefix="1">
      <alignment horizontal="center"/>
      <protection/>
    </xf>
    <xf numFmtId="44" fontId="9" fillId="0" borderId="0" xfId="44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 locked="0"/>
    </xf>
    <xf numFmtId="7" fontId="3" fillId="0" borderId="0" xfId="0" applyNumberFormat="1" applyFont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Fill="1" applyAlignment="1" applyProtection="1">
      <alignment/>
      <protection locked="0"/>
    </xf>
    <xf numFmtId="7" fontId="3" fillId="0" borderId="0" xfId="0" applyNumberFormat="1" applyFont="1" applyBorder="1" applyAlignment="1" applyProtection="1">
      <alignment/>
      <protection locked="0"/>
    </xf>
    <xf numFmtId="43" fontId="0" fillId="0" borderId="0" xfId="42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7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3" fontId="9" fillId="0" borderId="0" xfId="42" applyFont="1" applyAlignment="1" applyProtection="1">
      <alignment horizontal="right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4" fontId="9" fillId="0" borderId="0" xfId="42" applyNumberFormat="1" applyFont="1" applyAlignment="1" applyProtection="1">
      <alignment horizontal="right"/>
      <protection locked="0"/>
    </xf>
    <xf numFmtId="4" fontId="0" fillId="0" borderId="0" xfId="42" applyNumberFormat="1" applyFont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0" fillId="0" borderId="0" xfId="42" applyNumberFormat="1" applyFont="1" applyFill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9" fillId="0" borderId="0" xfId="42" applyNumberFormat="1" applyFont="1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4" fontId="0" fillId="0" borderId="0" xfId="42" applyNumberFormat="1" applyFont="1" applyAlignment="1" applyProtection="1">
      <alignment/>
      <protection locked="0"/>
    </xf>
    <xf numFmtId="4" fontId="2" fillId="0" borderId="0" xfId="42" applyNumberFormat="1" applyFont="1" applyAlignment="1" applyProtection="1">
      <alignment horizontal="center"/>
      <protection locked="0"/>
    </xf>
    <xf numFmtId="4" fontId="0" fillId="0" borderId="0" xfId="42" applyNumberFormat="1" applyFont="1" applyFill="1" applyAlignment="1" applyProtection="1">
      <alignment/>
      <protection locked="0"/>
    </xf>
    <xf numFmtId="4" fontId="9" fillId="0" borderId="0" xfId="42" applyNumberFormat="1" applyFont="1" applyFill="1" applyAlignment="1" applyProtection="1">
      <alignment/>
      <protection locked="0"/>
    </xf>
    <xf numFmtId="4" fontId="9" fillId="0" borderId="0" xfId="42" applyNumberFormat="1" applyFont="1" applyAlignment="1" applyProtection="1">
      <alignment/>
      <protection locked="0"/>
    </xf>
    <xf numFmtId="4" fontId="0" fillId="0" borderId="0" xfId="42" applyNumberFormat="1" applyFont="1" applyFill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4" fillId="0" borderId="0" xfId="0" applyNumberFormat="1" applyFont="1" applyFill="1" applyAlignment="1" applyProtection="1">
      <alignment horizontal="right"/>
      <protection locked="0"/>
    </xf>
    <xf numFmtId="7" fontId="3" fillId="0" borderId="0" xfId="0" applyNumberFormat="1" applyFont="1" applyFill="1" applyAlignment="1" applyProtection="1">
      <alignment/>
      <protection locked="0"/>
    </xf>
    <xf numFmtId="7" fontId="3" fillId="0" borderId="0" xfId="0" applyNumberFormat="1" applyFont="1" applyFill="1" applyAlignment="1" applyProtection="1">
      <alignment horizontal="center"/>
      <protection locked="0"/>
    </xf>
    <xf numFmtId="4" fontId="0" fillId="0" borderId="0" xfId="42" applyNumberFormat="1" applyFont="1" applyFill="1" applyAlignment="1" applyProtection="1">
      <alignment horizontal="right"/>
      <protection locked="0"/>
    </xf>
    <xf numFmtId="43" fontId="0" fillId="0" borderId="0" xfId="42" applyFont="1" applyAlignment="1">
      <alignment/>
    </xf>
    <xf numFmtId="43" fontId="2" fillId="0" borderId="0" xfId="42" applyFont="1" applyAlignment="1" applyProtection="1" quotePrefix="1">
      <alignment horizontal="center"/>
      <protection locked="0"/>
    </xf>
    <xf numFmtId="43" fontId="9" fillId="0" borderId="0" xfId="42" applyFont="1" applyAlignment="1">
      <alignment/>
    </xf>
    <xf numFmtId="43" fontId="0" fillId="0" borderId="0" xfId="42" applyFont="1" applyFill="1" applyAlignment="1" applyProtection="1">
      <alignment horizontal="right"/>
      <protection locked="0"/>
    </xf>
    <xf numFmtId="43" fontId="0" fillId="0" borderId="0" xfId="42" applyFont="1" applyAlignment="1" applyProtection="1">
      <alignment horizontal="right"/>
      <protection locked="0"/>
    </xf>
    <xf numFmtId="43" fontId="4" fillId="0" borderId="0" xfId="42" applyFont="1" applyAlignment="1" applyProtection="1">
      <alignment horizontal="right"/>
      <protection locked="0"/>
    </xf>
    <xf numFmtId="43" fontId="4" fillId="0" borderId="0" xfId="42" applyFont="1" applyFill="1" applyAlignment="1" applyProtection="1">
      <alignment horizontal="right"/>
      <protection locked="0"/>
    </xf>
    <xf numFmtId="43" fontId="4" fillId="0" borderId="0" xfId="42" applyFont="1" applyBorder="1" applyAlignment="1" applyProtection="1">
      <alignment horizontal="right"/>
      <protection locked="0"/>
    </xf>
    <xf numFmtId="43" fontId="9" fillId="0" borderId="0" xfId="42" applyFont="1" applyFill="1" applyAlignment="1" applyProtection="1">
      <alignment horizontal="right"/>
      <protection locked="0"/>
    </xf>
    <xf numFmtId="43" fontId="0" fillId="0" borderId="0" xfId="42" applyFont="1" applyAlignment="1">
      <alignment horizontal="right"/>
    </xf>
    <xf numFmtId="43" fontId="2" fillId="0" borderId="0" xfId="42" applyFont="1" applyAlignment="1" applyProtection="1">
      <alignment horizontal="right"/>
      <protection locked="0"/>
    </xf>
    <xf numFmtId="43" fontId="9" fillId="0" borderId="0" xfId="42" applyFont="1" applyAlignment="1">
      <alignment horizontal="right"/>
    </xf>
    <xf numFmtId="43" fontId="0" fillId="0" borderId="0" xfId="42" applyFont="1" applyFill="1" applyAlignment="1" applyProtection="1">
      <alignment horizontal="right"/>
      <protection locked="0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7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Alignment="1">
      <alignment/>
    </xf>
    <xf numFmtId="43" fontId="0" fillId="0" borderId="0" xfId="42" applyFont="1" applyFill="1" applyAlignment="1">
      <alignment/>
    </xf>
    <xf numFmtId="4" fontId="0" fillId="0" borderId="0" xfId="42" applyNumberFormat="1" applyFont="1" applyAlignment="1">
      <alignment horizontal="right"/>
    </xf>
    <xf numFmtId="4" fontId="4" fillId="0" borderId="0" xfId="42" applyNumberFormat="1" applyFont="1" applyAlignment="1" applyProtection="1">
      <alignment horizontal="right"/>
      <protection locked="0"/>
    </xf>
    <xf numFmtId="4" fontId="0" fillId="0" borderId="0" xfId="42" applyNumberFormat="1" applyFont="1" applyAlignment="1">
      <alignment/>
    </xf>
    <xf numFmtId="4" fontId="0" fillId="0" borderId="0" xfId="0" applyNumberFormat="1" applyFill="1" applyAlignment="1">
      <alignment/>
    </xf>
    <xf numFmtId="0" fontId="12" fillId="0" borderId="0" xfId="0" applyFont="1" applyAlignment="1" applyProtection="1">
      <alignment horizontal="center"/>
      <protection locked="0"/>
    </xf>
    <xf numFmtId="43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0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 applyProtection="1">
      <alignment horizontal="center"/>
      <protection locked="0"/>
    </xf>
    <xf numFmtId="7" fontId="2" fillId="0" borderId="0" xfId="0" applyNumberFormat="1" applyFont="1" applyFill="1" applyAlignment="1" applyProtection="1" quotePrefix="1">
      <alignment/>
      <protection locked="0"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Alignment="1" applyProtection="1">
      <alignment/>
      <protection locked="0"/>
    </xf>
    <xf numFmtId="10" fontId="12" fillId="0" borderId="0" xfId="0" applyNumberFormat="1" applyFont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3.6640625" style="74" customWidth="1"/>
    <col min="2" max="2" width="14.88671875" style="76" bestFit="1" customWidth="1"/>
    <col min="3" max="3" width="15.6640625" style="74" bestFit="1" customWidth="1"/>
    <col min="4" max="4" width="13.77734375" style="76" bestFit="1" customWidth="1"/>
    <col min="5" max="5" width="13.4453125" style="76" bestFit="1" customWidth="1"/>
    <col min="6" max="19" width="8.88671875" style="76" customWidth="1"/>
    <col min="20" max="20" width="8.88671875" style="77" customWidth="1"/>
    <col min="21" max="16384" width="8.88671875" style="76" customWidth="1"/>
  </cols>
  <sheetData>
    <row r="1" spans="1:4" ht="19.5">
      <c r="A1" s="84" t="s">
        <v>602</v>
      </c>
      <c r="B1" s="85"/>
      <c r="C1" s="85"/>
      <c r="D1" s="85"/>
    </row>
    <row r="2" spans="2:4" ht="19.5">
      <c r="B2" s="76">
        <v>2016</v>
      </c>
      <c r="C2" s="74">
        <v>2015</v>
      </c>
      <c r="D2" s="76" t="s">
        <v>595</v>
      </c>
    </row>
    <row r="3" spans="1:4" ht="19.5">
      <c r="A3" s="74" t="s">
        <v>586</v>
      </c>
      <c r="B3" s="75">
        <f>'Premliminary 2016 Budget'!D140</f>
        <v>25474486.7146045</v>
      </c>
      <c r="C3" s="78">
        <v>22862532.19</v>
      </c>
      <c r="D3" s="75">
        <f>B3-C3</f>
        <v>2611954.5246044993</v>
      </c>
    </row>
    <row r="4" spans="1:4" ht="19.5">
      <c r="A4" s="74" t="s">
        <v>587</v>
      </c>
      <c r="B4" s="75">
        <f>'Premliminary 2016 Budget'!D1340</f>
        <v>25012572.97184103</v>
      </c>
      <c r="C4" s="78">
        <f>'Premliminary 2016 Budget'!C1340</f>
        <v>22610403.86</v>
      </c>
      <c r="D4" s="75">
        <f>B4-C4</f>
        <v>2402169.1118410304</v>
      </c>
    </row>
    <row r="5" spans="1:4" ht="19.5">
      <c r="A5" s="74" t="s">
        <v>600</v>
      </c>
      <c r="B5" s="75">
        <f>B3-B4</f>
        <v>461913.74276347086</v>
      </c>
      <c r="C5" s="75">
        <f>C3-C4</f>
        <v>252128.33000000194</v>
      </c>
      <c r="D5" s="75"/>
    </row>
    <row r="6" spans="2:4" ht="19.5">
      <c r="B6" s="75"/>
      <c r="C6" s="78"/>
      <c r="D6" s="75"/>
    </row>
    <row r="7" spans="1:5" ht="19.5">
      <c r="A7" s="74" t="s">
        <v>200</v>
      </c>
      <c r="B7" s="75" t="e">
        <f>'Premliminary 2016 Budget'!#REF!</f>
        <v>#REF!</v>
      </c>
      <c r="C7" s="78" t="e">
        <f>'Premliminary 2016 Budget'!#REF!</f>
        <v>#REF!</v>
      </c>
      <c r="D7" s="75" t="e">
        <f>B7-C7</f>
        <v>#REF!</v>
      </c>
      <c r="E7" s="75" t="e">
        <f>D7+D8</f>
        <v>#REF!</v>
      </c>
    </row>
    <row r="8" spans="1:4" ht="19.5">
      <c r="A8" s="74" t="s">
        <v>588</v>
      </c>
      <c r="B8" s="75" t="e">
        <f>'Premliminary 2016 Budget'!#REF!</f>
        <v>#REF!</v>
      </c>
      <c r="C8" s="78" t="e">
        <f>'Premliminary 2016 Budget'!#REF!</f>
        <v>#REF!</v>
      </c>
      <c r="D8" s="75" t="e">
        <f>B8-C8</f>
        <v>#REF!</v>
      </c>
    </row>
    <row r="9" spans="1:4" ht="19.5">
      <c r="A9" s="74" t="s">
        <v>589</v>
      </c>
      <c r="B9" s="75" t="e">
        <f>'Premliminary 2016 Budget'!#REF!</f>
        <v>#REF!</v>
      </c>
      <c r="C9" s="78" t="e">
        <f>'Premliminary 2016 Budget'!#REF!</f>
        <v>#REF!</v>
      </c>
      <c r="D9" s="75" t="e">
        <f>B9-C9</f>
        <v>#REF!</v>
      </c>
    </row>
    <row r="12" spans="1:6" ht="19.5">
      <c r="A12" s="74" t="s">
        <v>592</v>
      </c>
      <c r="B12" s="75">
        <f>'Premliminary 2016 Budget'!D29+'Premliminary 2016 Budget'!D81</f>
        <v>11627146.221104527</v>
      </c>
      <c r="C12" s="83">
        <f>10472004.26+105787.48</f>
        <v>10577791.74</v>
      </c>
      <c r="D12" s="75">
        <f>B12-C12</f>
        <v>1049354.4811045267</v>
      </c>
      <c r="E12" s="82">
        <f aca="true" t="shared" si="0" ref="E12:F14">B12/$B$15</f>
        <v>0.45642317944874217</v>
      </c>
      <c r="F12" s="82">
        <f t="shared" si="0"/>
        <v>0.41523080949598734</v>
      </c>
    </row>
    <row r="13" spans="1:7" ht="19.5">
      <c r="A13" s="74" t="s">
        <v>593</v>
      </c>
      <c r="B13" s="81">
        <f>'Premliminary 2016 Budget'!D45+'Premliminary 2016 Budget'!D75</f>
        <v>7670279.023499972</v>
      </c>
      <c r="C13" s="83">
        <f>370197+5556921.04</f>
        <v>5927118.04</v>
      </c>
      <c r="D13" s="75">
        <f>B13-C13</f>
        <v>1743160.9834999721</v>
      </c>
      <c r="E13" s="82">
        <f t="shared" si="0"/>
        <v>0.30109650920277853</v>
      </c>
      <c r="F13" s="82">
        <f t="shared" si="0"/>
        <v>0.2326687915796941</v>
      </c>
      <c r="G13" s="76" t="s">
        <v>601</v>
      </c>
    </row>
    <row r="14" spans="1:6" ht="19.5">
      <c r="A14" s="74" t="s">
        <v>594</v>
      </c>
      <c r="B14" s="75">
        <f>'Premliminary 2016 Budget'!D109+'Premliminary 2016 Budget'!D127+'Premliminary 2016 Budget'!D135+'Premliminary 2016 Budget'!D41+'Premliminary 2016 Budget'!D35</f>
        <v>6177061.470000001</v>
      </c>
      <c r="C14" s="83">
        <f>6357622.41</f>
        <v>6357622.41</v>
      </c>
      <c r="D14" s="75">
        <f>B14-C14</f>
        <v>-180560.93999999948</v>
      </c>
      <c r="E14" s="82">
        <f t="shared" si="0"/>
        <v>0.24248031134847942</v>
      </c>
      <c r="F14" s="82">
        <f t="shared" si="0"/>
        <v>0.2495682241305055</v>
      </c>
    </row>
    <row r="15" spans="2:4" ht="19.5">
      <c r="B15" s="75">
        <f>SUM(B12:B14)</f>
        <v>25474486.714604497</v>
      </c>
      <c r="C15" s="75">
        <f>SUM(C12:C14)</f>
        <v>22862532.19</v>
      </c>
      <c r="D15" s="75">
        <f>B15-C15</f>
        <v>2611954.5246044956</v>
      </c>
    </row>
    <row r="16" ht="19.5">
      <c r="C16" s="83"/>
    </row>
  </sheetData>
  <sheetProtection/>
  <mergeCells count="1">
    <mergeCell ref="A1:D1"/>
  </mergeCells>
  <printOptions gridLines="1" horizontalCentered="1"/>
  <pageMargins left="0.7" right="0.7" top="0.75" bottom="0.75" header="0.3" footer="0.3"/>
  <pageSetup fitToHeight="1" fitToWidth="1" horizontalDpi="600" verticalDpi="600" orientation="portrait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D1864"/>
  <sheetViews>
    <sheetView showGridLines="0" tabSelected="1" defaultGridColor="0" zoomScale="75" zoomScaleNormal="75" zoomScalePageLayoutView="0" colorId="22" workbookViewId="0" topLeftCell="A1">
      <pane xSplit="1" ySplit="3" topLeftCell="B4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B5" sqref="B5"/>
    </sheetView>
  </sheetViews>
  <sheetFormatPr defaultColWidth="9.6640625" defaultRowHeight="15"/>
  <cols>
    <col min="1" max="1" width="70.4453125" style="14" bestFit="1" customWidth="1"/>
    <col min="2" max="2" width="15.77734375" style="52" customWidth="1"/>
    <col min="3" max="3" width="15.88671875" style="61" customWidth="1"/>
    <col min="4" max="4" width="15.88671875" style="0" customWidth="1"/>
    <col min="5" max="16384" width="9.6640625" style="14" customWidth="1"/>
  </cols>
  <sheetData>
    <row r="2" spans="1:4" ht="17.25" customHeight="1">
      <c r="A2" s="15" t="s">
        <v>566</v>
      </c>
      <c r="B2" s="53" t="s">
        <v>567</v>
      </c>
      <c r="C2" s="62" t="s">
        <v>558</v>
      </c>
      <c r="D2" s="41" t="s">
        <v>565</v>
      </c>
    </row>
    <row r="3" ht="17.25" customHeight="1">
      <c r="A3" s="16"/>
    </row>
    <row r="4" ht="17.25" customHeight="1">
      <c r="A4" s="16"/>
    </row>
    <row r="5" ht="17.25" customHeight="1">
      <c r="A5" s="19" t="s">
        <v>1</v>
      </c>
    </row>
    <row r="6" spans="1:4" ht="17.25" customHeight="1">
      <c r="A6" s="16" t="s">
        <v>343</v>
      </c>
      <c r="B6" s="26" t="s">
        <v>0</v>
      </c>
      <c r="C6" s="51">
        <v>-620364.76</v>
      </c>
      <c r="D6" s="51">
        <v>-461913.74276347086</v>
      </c>
    </row>
    <row r="7" ht="17.25" customHeight="1">
      <c r="A7" s="16"/>
    </row>
    <row r="8" ht="17.25" customHeight="1">
      <c r="A8" s="19" t="s">
        <v>2</v>
      </c>
    </row>
    <row r="9" ht="17.25" customHeight="1">
      <c r="A9" s="16" t="s">
        <v>3</v>
      </c>
    </row>
    <row r="10" ht="17.25" customHeight="1">
      <c r="A10" s="16" t="s">
        <v>596</v>
      </c>
    </row>
    <row r="11" spans="1:4" ht="17.25" customHeight="1">
      <c r="A11" s="16" t="s">
        <v>570</v>
      </c>
      <c r="B11" s="52">
        <v>8972589.13</v>
      </c>
      <c r="C11" s="55">
        <v>9457496.621465849</v>
      </c>
      <c r="D11" s="55">
        <v>10472862.265104527</v>
      </c>
    </row>
    <row r="12" ht="17.25" customHeight="1">
      <c r="A12" s="16" t="s">
        <v>508</v>
      </c>
    </row>
    <row r="13" spans="1:4" ht="17.25" customHeight="1">
      <c r="A13" s="16" t="s">
        <v>4</v>
      </c>
      <c r="B13" s="52">
        <v>-159064.64</v>
      </c>
      <c r="C13" s="55">
        <v>-165692.36</v>
      </c>
      <c r="D13" s="26">
        <v>-179267.754</v>
      </c>
    </row>
    <row r="14" spans="1:4" ht="17.25" customHeight="1">
      <c r="A14" s="16" t="s">
        <v>5</v>
      </c>
      <c r="B14" s="52">
        <v>598666.9099999998</v>
      </c>
      <c r="C14" s="61">
        <v>575200</v>
      </c>
      <c r="D14" s="52">
        <v>601000</v>
      </c>
    </row>
    <row r="15" spans="1:4" ht="17.25" customHeight="1">
      <c r="A15" s="16" t="s">
        <v>360</v>
      </c>
      <c r="B15" s="52">
        <v>137805.43</v>
      </c>
      <c r="C15" s="61">
        <v>110000</v>
      </c>
      <c r="D15" s="52">
        <v>121150</v>
      </c>
    </row>
    <row r="16" spans="1:4" ht="17.25" customHeight="1">
      <c r="A16" s="21" t="s">
        <v>361</v>
      </c>
      <c r="B16" s="43">
        <v>9549996.83</v>
      </c>
      <c r="C16" s="60">
        <v>9977004.26146585</v>
      </c>
      <c r="D16" s="60">
        <v>11015744.511104526</v>
      </c>
    </row>
    <row r="17" ht="17.25" customHeight="1">
      <c r="A17" s="16"/>
    </row>
    <row r="18" ht="17.25" customHeight="1">
      <c r="A18" s="16" t="s">
        <v>6</v>
      </c>
    </row>
    <row r="19" ht="17.25" customHeight="1">
      <c r="A19" s="16" t="s">
        <v>7</v>
      </c>
    </row>
    <row r="20" ht="17.25" customHeight="1">
      <c r="A20" s="16" t="s">
        <v>8</v>
      </c>
    </row>
    <row r="21" ht="17.25" customHeight="1">
      <c r="A21" s="16" t="s">
        <v>9</v>
      </c>
    </row>
    <row r="22" ht="17.25" customHeight="1">
      <c r="A22" s="16" t="s">
        <v>10</v>
      </c>
    </row>
    <row r="23" ht="17.25" customHeight="1">
      <c r="A23" s="16" t="s">
        <v>5</v>
      </c>
    </row>
    <row r="24" spans="1:4" ht="17.25" customHeight="1">
      <c r="A24" s="21" t="s">
        <v>11</v>
      </c>
      <c r="B24" s="54">
        <v>173085.62</v>
      </c>
      <c r="C24" s="63">
        <v>175000</v>
      </c>
      <c r="D24" s="54">
        <v>174000</v>
      </c>
    </row>
    <row r="25" ht="17.25" customHeight="1">
      <c r="A25" s="16"/>
    </row>
    <row r="26" ht="17.25" customHeight="1">
      <c r="A26" s="16" t="s">
        <v>358</v>
      </c>
    </row>
    <row r="27" spans="1:4" ht="17.25" customHeight="1">
      <c r="A27" s="21" t="s">
        <v>359</v>
      </c>
      <c r="B27" s="54">
        <v>334361.96</v>
      </c>
      <c r="C27" s="31">
        <v>320000</v>
      </c>
      <c r="D27" s="44">
        <v>325000</v>
      </c>
    </row>
    <row r="28" ht="17.25" customHeight="1">
      <c r="A28" s="16"/>
    </row>
    <row r="29" spans="1:4" ht="17.25" customHeight="1">
      <c r="A29" s="22" t="s">
        <v>12</v>
      </c>
      <c r="B29" s="43">
        <v>10057444.41</v>
      </c>
      <c r="C29" s="31">
        <v>10472004.26146585</v>
      </c>
      <c r="D29" s="31">
        <v>11514744.511104526</v>
      </c>
    </row>
    <row r="30" ht="17.25" customHeight="1">
      <c r="A30" s="17"/>
    </row>
    <row r="31" ht="17.25" customHeight="1">
      <c r="A31" s="19" t="s">
        <v>13</v>
      </c>
    </row>
    <row r="32" ht="17.25" customHeight="1">
      <c r="A32" s="19" t="s">
        <v>14</v>
      </c>
    </row>
    <row r="33" spans="1:4" ht="17.25" customHeight="1">
      <c r="A33" s="16" t="s">
        <v>15</v>
      </c>
      <c r="B33" s="52">
        <v>155093.98</v>
      </c>
      <c r="C33" s="56">
        <v>185000</v>
      </c>
      <c r="D33" s="40">
        <v>205000</v>
      </c>
    </row>
    <row r="34" spans="1:4" ht="17.25" customHeight="1">
      <c r="A34" s="16" t="s">
        <v>16</v>
      </c>
      <c r="B34" s="52">
        <v>37515.49</v>
      </c>
      <c r="C34" s="56">
        <v>17000</v>
      </c>
      <c r="D34" s="40">
        <v>25000</v>
      </c>
    </row>
    <row r="35" spans="1:4" ht="17.25" customHeight="1">
      <c r="A35" s="19" t="s">
        <v>17</v>
      </c>
      <c r="B35" s="43">
        <v>192609.47</v>
      </c>
      <c r="C35" s="31">
        <v>202000</v>
      </c>
      <c r="D35" s="33">
        <v>230000</v>
      </c>
    </row>
    <row r="36" spans="1:4" ht="17.25" customHeight="1">
      <c r="A36" s="16"/>
      <c r="D36" s="68"/>
    </row>
    <row r="37" spans="1:4" ht="17.25" customHeight="1">
      <c r="A37" s="19" t="s">
        <v>18</v>
      </c>
      <c r="D37" s="68"/>
    </row>
    <row r="38" spans="1:4" ht="17.25" customHeight="1">
      <c r="A38" s="16" t="s">
        <v>19</v>
      </c>
      <c r="B38" s="52">
        <v>10672.31</v>
      </c>
      <c r="C38" s="61">
        <v>9000</v>
      </c>
      <c r="D38" s="72">
        <v>9000</v>
      </c>
    </row>
    <row r="39" spans="1:4" ht="17.25" customHeight="1">
      <c r="A39" s="16" t="s">
        <v>20</v>
      </c>
      <c r="B39" s="52">
        <v>0</v>
      </c>
      <c r="C39" s="55">
        <v>0</v>
      </c>
      <c r="D39" s="42">
        <v>0</v>
      </c>
    </row>
    <row r="40" spans="1:4" ht="17.25" customHeight="1">
      <c r="A40" s="16" t="s">
        <v>21</v>
      </c>
      <c r="B40" s="52">
        <v>253573.69</v>
      </c>
      <c r="C40" s="61">
        <v>243532.12</v>
      </c>
      <c r="D40" s="68">
        <v>245064</v>
      </c>
    </row>
    <row r="41" spans="1:4" ht="17.25" customHeight="1">
      <c r="A41" s="19" t="s">
        <v>22</v>
      </c>
      <c r="B41" s="43">
        <v>264246</v>
      </c>
      <c r="C41" s="31">
        <v>252532.12</v>
      </c>
      <c r="D41" s="33">
        <v>254064</v>
      </c>
    </row>
    <row r="42" ht="17.25" customHeight="1">
      <c r="A42" s="19"/>
    </row>
    <row r="43" ht="17.25" customHeight="1">
      <c r="A43" s="19" t="s">
        <v>23</v>
      </c>
    </row>
    <row r="44" spans="1:4" ht="17.25" customHeight="1">
      <c r="A44" s="24" t="s">
        <v>455</v>
      </c>
      <c r="B44" s="69">
        <v>-15924.82</v>
      </c>
      <c r="C44" s="66">
        <v>27638</v>
      </c>
      <c r="D44" s="80">
        <v>27638</v>
      </c>
    </row>
    <row r="45" spans="1:4" ht="17.25" customHeight="1">
      <c r="A45" s="19" t="s">
        <v>24</v>
      </c>
      <c r="B45" s="43">
        <v>-15924.82</v>
      </c>
      <c r="C45" s="43">
        <v>27638</v>
      </c>
      <c r="D45" s="38">
        <v>27638</v>
      </c>
    </row>
    <row r="46" spans="1:4" ht="17.25" customHeight="1">
      <c r="A46" s="16"/>
      <c r="B46" s="69"/>
      <c r="D46" s="68"/>
    </row>
    <row r="47" spans="1:4" ht="17.25" customHeight="1">
      <c r="A47" s="16" t="s">
        <v>571</v>
      </c>
      <c r="B47" s="69">
        <v>-31933.71</v>
      </c>
      <c r="D47" s="68"/>
    </row>
    <row r="48" spans="1:4" ht="17.25" customHeight="1">
      <c r="A48" s="79" t="s">
        <v>591</v>
      </c>
      <c r="B48" s="69">
        <v>982277.94</v>
      </c>
      <c r="C48" s="64">
        <v>342559</v>
      </c>
      <c r="D48" s="45">
        <v>2060624</v>
      </c>
    </row>
    <row r="49" spans="1:4" ht="17.25" customHeight="1">
      <c r="A49" s="16" t="s">
        <v>25</v>
      </c>
      <c r="B49" s="69">
        <v>0</v>
      </c>
      <c r="C49" s="61">
        <v>0</v>
      </c>
      <c r="D49" s="68">
        <v>0</v>
      </c>
    </row>
    <row r="50" spans="1:4" ht="17.25" customHeight="1">
      <c r="A50" s="24" t="s">
        <v>26</v>
      </c>
      <c r="B50" s="69">
        <v>106308.3</v>
      </c>
      <c r="C50" s="65">
        <v>44000</v>
      </c>
      <c r="D50" s="73">
        <v>44000</v>
      </c>
    </row>
    <row r="51" spans="1:4" ht="17.25" customHeight="1">
      <c r="A51" s="67" t="s">
        <v>527</v>
      </c>
      <c r="B51" s="69">
        <v>64627.16</v>
      </c>
      <c r="C51" s="65">
        <v>122968</v>
      </c>
      <c r="D51" s="73">
        <v>120000</v>
      </c>
    </row>
    <row r="52" spans="1:4" ht="17.25" customHeight="1">
      <c r="A52" s="24" t="s">
        <v>27</v>
      </c>
      <c r="B52" s="69">
        <v>22775</v>
      </c>
      <c r="C52" s="65">
        <v>22776</v>
      </c>
      <c r="D52" s="68">
        <v>23422</v>
      </c>
    </row>
    <row r="53" spans="1:4" ht="17.25" customHeight="1">
      <c r="A53" s="24" t="s">
        <v>28</v>
      </c>
      <c r="B53" s="69">
        <v>64910.16</v>
      </c>
      <c r="C53" s="66">
        <v>40717</v>
      </c>
      <c r="D53" s="73">
        <v>47170</v>
      </c>
    </row>
    <row r="54" spans="1:4" ht="17.25" customHeight="1">
      <c r="A54" s="16" t="s">
        <v>29</v>
      </c>
      <c r="B54" s="69">
        <v>108524</v>
      </c>
      <c r="C54" s="61">
        <v>108524</v>
      </c>
      <c r="D54" s="73">
        <v>108524</v>
      </c>
    </row>
    <row r="55" spans="1:4" ht="17.25" customHeight="1">
      <c r="A55" s="24" t="s">
        <v>518</v>
      </c>
      <c r="B55" s="69">
        <v>58141.5</v>
      </c>
      <c r="C55" s="65">
        <v>52000</v>
      </c>
      <c r="D55" s="73">
        <v>68412.28</v>
      </c>
    </row>
    <row r="56" spans="1:4" ht="17.25" customHeight="1">
      <c r="A56" s="16" t="s">
        <v>451</v>
      </c>
      <c r="B56" s="69">
        <v>7103.74</v>
      </c>
      <c r="C56" s="66">
        <v>20000</v>
      </c>
      <c r="D56" s="68">
        <v>0</v>
      </c>
    </row>
    <row r="57" spans="1:4" ht="17.25" customHeight="1">
      <c r="A57" s="16" t="s">
        <v>460</v>
      </c>
      <c r="B57" s="69"/>
      <c r="C57" s="61">
        <v>0</v>
      </c>
      <c r="D57" s="68">
        <v>0</v>
      </c>
    </row>
    <row r="58" spans="1:4" ht="17.25" customHeight="1">
      <c r="A58" s="16" t="s">
        <v>447</v>
      </c>
      <c r="B58" s="69">
        <v>419560</v>
      </c>
      <c r="C58" s="61">
        <v>392154.75</v>
      </c>
      <c r="D58" s="68">
        <v>424319</v>
      </c>
    </row>
    <row r="59" spans="1:4" ht="17.25" customHeight="1">
      <c r="A59" s="16" t="s">
        <v>30</v>
      </c>
      <c r="B59" s="69">
        <v>1676143.44</v>
      </c>
      <c r="C59" s="61">
        <v>3346496.4</v>
      </c>
      <c r="D59" s="68">
        <v>3809286.5</v>
      </c>
    </row>
    <row r="60" spans="1:4" ht="17.25" customHeight="1">
      <c r="A60" s="24" t="s">
        <v>31</v>
      </c>
      <c r="B60" s="69">
        <v>-551353</v>
      </c>
      <c r="C60" s="65">
        <v>5000</v>
      </c>
      <c r="D60" s="73">
        <v>7274</v>
      </c>
    </row>
    <row r="61" spans="1:4" ht="17.25" customHeight="1">
      <c r="A61" s="16" t="s">
        <v>449</v>
      </c>
      <c r="B61" s="69">
        <v>265910</v>
      </c>
      <c r="C61" s="61">
        <v>455818</v>
      </c>
      <c r="D61" s="68">
        <v>0</v>
      </c>
    </row>
    <row r="62" spans="1:4" ht="17.25" customHeight="1">
      <c r="A62" s="24" t="s">
        <v>32</v>
      </c>
      <c r="B62" s="69">
        <v>93459.87</v>
      </c>
      <c r="C62" s="65">
        <v>83960.35</v>
      </c>
      <c r="D62" s="73">
        <v>84072.35</v>
      </c>
    </row>
    <row r="63" spans="1:4" ht="17.25" customHeight="1">
      <c r="A63" s="16" t="s">
        <v>450</v>
      </c>
      <c r="B63" s="69">
        <v>66477</v>
      </c>
      <c r="C63" s="61">
        <v>50000</v>
      </c>
      <c r="D63" s="73">
        <v>50000</v>
      </c>
    </row>
    <row r="64" spans="1:4" ht="17.25" customHeight="1">
      <c r="A64" s="16" t="s">
        <v>33</v>
      </c>
      <c r="B64" s="69">
        <v>43669.08</v>
      </c>
      <c r="C64" s="61">
        <v>36100</v>
      </c>
      <c r="D64" s="68">
        <v>40000</v>
      </c>
    </row>
    <row r="65" spans="1:4" ht="17.25" customHeight="1">
      <c r="A65" s="16" t="s">
        <v>448</v>
      </c>
      <c r="B65" s="69">
        <v>29460</v>
      </c>
      <c r="C65" s="66">
        <v>29460</v>
      </c>
      <c r="D65" s="73">
        <v>29460</v>
      </c>
    </row>
    <row r="66" spans="1:4" ht="17.25" customHeight="1">
      <c r="A66" s="16" t="s">
        <v>465</v>
      </c>
      <c r="B66" s="69">
        <v>0</v>
      </c>
      <c r="C66" s="61">
        <v>0</v>
      </c>
      <c r="D66" s="68">
        <v>0</v>
      </c>
    </row>
    <row r="67" spans="1:4" ht="17.25" customHeight="1">
      <c r="A67" s="16" t="s">
        <v>34</v>
      </c>
      <c r="B67" s="69">
        <v>14415.62</v>
      </c>
      <c r="C67" s="61">
        <v>7000</v>
      </c>
      <c r="D67" s="73">
        <v>7000</v>
      </c>
    </row>
    <row r="68" spans="1:4" ht="17.25" customHeight="1">
      <c r="A68" s="16" t="s">
        <v>453</v>
      </c>
      <c r="B68" s="69">
        <v>557172.27</v>
      </c>
      <c r="C68" s="39">
        <v>502863.48842258786</v>
      </c>
      <c r="D68" s="39">
        <v>517542.80349997355</v>
      </c>
    </row>
    <row r="69" spans="1:4" ht="17.25" customHeight="1">
      <c r="A69" s="16" t="s">
        <v>357</v>
      </c>
      <c r="B69" s="69">
        <v>0</v>
      </c>
      <c r="C69" s="61">
        <v>0</v>
      </c>
      <c r="D69" s="68">
        <v>0</v>
      </c>
    </row>
    <row r="70" spans="1:4" ht="17.25" customHeight="1">
      <c r="A70" s="16" t="s">
        <v>35</v>
      </c>
      <c r="B70" s="69">
        <v>-765559</v>
      </c>
      <c r="C70" s="61">
        <v>50000</v>
      </c>
      <c r="D70" s="73">
        <v>25000</v>
      </c>
    </row>
    <row r="71" spans="1:4" ht="17.25" customHeight="1">
      <c r="A71" s="16" t="s">
        <v>528</v>
      </c>
      <c r="B71" s="69">
        <v>2424.15</v>
      </c>
      <c r="C71" s="61">
        <v>110000</v>
      </c>
      <c r="D71" s="68">
        <v>112500</v>
      </c>
    </row>
    <row r="72" spans="1:4" ht="17.25" customHeight="1">
      <c r="A72" s="16" t="s">
        <v>521</v>
      </c>
      <c r="B72" s="69"/>
      <c r="C72" s="61">
        <v>0</v>
      </c>
      <c r="D72" s="68">
        <v>0</v>
      </c>
    </row>
    <row r="73" spans="1:4" ht="17.25" customHeight="1">
      <c r="A73" s="16" t="s">
        <v>536</v>
      </c>
      <c r="B73" s="69">
        <v>77083.05</v>
      </c>
      <c r="C73" s="61">
        <v>77083.05</v>
      </c>
      <c r="D73" s="73">
        <v>64034.09</v>
      </c>
    </row>
    <row r="74" spans="1:4" ht="17.25" customHeight="1">
      <c r="A74" s="16" t="s">
        <v>568</v>
      </c>
      <c r="B74" s="69"/>
      <c r="C74" s="61">
        <v>0</v>
      </c>
      <c r="D74" s="68">
        <v>0</v>
      </c>
    </row>
    <row r="75" spans="1:4" ht="17.25" customHeight="1">
      <c r="A75" s="19" t="s">
        <v>36</v>
      </c>
      <c r="B75" s="43">
        <v>3311596.57</v>
      </c>
      <c r="C75" s="44">
        <v>5899480.038422587</v>
      </c>
      <c r="D75" s="44">
        <v>7642641.023499972</v>
      </c>
    </row>
    <row r="76" ht="17.25" customHeight="1">
      <c r="A76" s="17"/>
    </row>
    <row r="77" ht="17.25" customHeight="1">
      <c r="A77" s="19" t="s">
        <v>37</v>
      </c>
    </row>
    <row r="78" spans="1:4" ht="17.25" customHeight="1">
      <c r="A78" s="16" t="s">
        <v>38</v>
      </c>
      <c r="B78" s="52">
        <v>33889.42</v>
      </c>
      <c r="C78" s="61">
        <v>33889.42</v>
      </c>
      <c r="D78" s="68">
        <v>33889.42</v>
      </c>
    </row>
    <row r="79" spans="1:4" ht="17.25" customHeight="1">
      <c r="A79" s="16" t="s">
        <v>39</v>
      </c>
      <c r="B79" s="52">
        <v>52160.94</v>
      </c>
      <c r="C79" s="61">
        <v>46725</v>
      </c>
      <c r="D79" s="68">
        <v>53339.29</v>
      </c>
    </row>
    <row r="80" spans="1:4" ht="17.25" customHeight="1">
      <c r="A80" s="16" t="s">
        <v>569</v>
      </c>
      <c r="B80" s="52">
        <v>3267.26</v>
      </c>
      <c r="C80" s="61">
        <v>2750</v>
      </c>
      <c r="D80" s="68">
        <v>25173</v>
      </c>
    </row>
    <row r="81" spans="1:4" ht="17.25" customHeight="1">
      <c r="A81" s="19" t="s">
        <v>40</v>
      </c>
      <c r="B81" s="60">
        <v>89317.62</v>
      </c>
      <c r="C81" s="31">
        <v>83364.42</v>
      </c>
      <c r="D81" s="31">
        <v>112401.70999999999</v>
      </c>
    </row>
    <row r="82" ht="17.25" customHeight="1">
      <c r="A82" s="19"/>
    </row>
    <row r="83" ht="17.25" customHeight="1">
      <c r="A83" s="19" t="s">
        <v>41</v>
      </c>
    </row>
    <row r="84" spans="1:4" ht="17.25" customHeight="1">
      <c r="A84" s="24" t="s">
        <v>535</v>
      </c>
      <c r="B84" s="52">
        <v>4346.44</v>
      </c>
      <c r="C84" s="65">
        <v>4000</v>
      </c>
      <c r="D84" s="73">
        <v>7500</v>
      </c>
    </row>
    <row r="85" spans="1:4" ht="17.25" customHeight="1">
      <c r="A85" s="24" t="s">
        <v>354</v>
      </c>
      <c r="B85" s="52">
        <v>61462.17</v>
      </c>
      <c r="C85" s="65">
        <v>62000</v>
      </c>
      <c r="D85" s="73">
        <v>60000</v>
      </c>
    </row>
    <row r="86" spans="1:4" ht="17.25" customHeight="1">
      <c r="A86" s="24" t="s">
        <v>328</v>
      </c>
      <c r="B86" s="52">
        <v>206418.42</v>
      </c>
      <c r="C86" s="65">
        <v>200000</v>
      </c>
      <c r="D86" s="68">
        <v>200000</v>
      </c>
    </row>
    <row r="87" spans="1:4" ht="17.25" customHeight="1">
      <c r="A87" s="16" t="s">
        <v>329</v>
      </c>
      <c r="B87" s="52">
        <v>9760.22</v>
      </c>
      <c r="C87" s="61">
        <v>9000</v>
      </c>
      <c r="D87" s="68">
        <v>7500</v>
      </c>
    </row>
    <row r="88" spans="1:4" ht="17.25" customHeight="1">
      <c r="A88" s="24" t="s">
        <v>42</v>
      </c>
      <c r="B88" s="52">
        <v>95390.07</v>
      </c>
      <c r="C88" s="65">
        <v>83475</v>
      </c>
      <c r="D88" s="68">
        <v>89531</v>
      </c>
    </row>
    <row r="89" spans="1:4" ht="17.25" customHeight="1">
      <c r="A89" s="16" t="s">
        <v>509</v>
      </c>
      <c r="B89" s="52">
        <v>75045</v>
      </c>
      <c r="C89" s="61">
        <v>145300</v>
      </c>
      <c r="D89" s="68">
        <v>99950</v>
      </c>
    </row>
    <row r="90" spans="1:4" ht="17.25" customHeight="1">
      <c r="A90" s="79" t="s">
        <v>590</v>
      </c>
      <c r="B90" s="52">
        <v>407055.31</v>
      </c>
      <c r="C90" s="61">
        <v>350000</v>
      </c>
      <c r="D90" s="73">
        <v>0</v>
      </c>
    </row>
    <row r="91" spans="1:4" ht="17.25" customHeight="1">
      <c r="A91" s="16" t="s">
        <v>560</v>
      </c>
      <c r="B91" s="52">
        <v>17917.67</v>
      </c>
      <c r="C91" s="61">
        <v>20000</v>
      </c>
      <c r="D91" s="68">
        <v>18000</v>
      </c>
    </row>
    <row r="92" spans="1:4" ht="17.25" customHeight="1">
      <c r="A92" s="24" t="s">
        <v>43</v>
      </c>
      <c r="B92" s="52">
        <v>17875</v>
      </c>
      <c r="C92" s="61">
        <v>17875</v>
      </c>
      <c r="D92" s="68">
        <v>17075.53</v>
      </c>
    </row>
    <row r="93" spans="1:4" ht="17.25" customHeight="1">
      <c r="A93" s="16" t="s">
        <v>505</v>
      </c>
      <c r="B93" s="52">
        <v>20741.5</v>
      </c>
      <c r="C93" s="61">
        <v>21000</v>
      </c>
      <c r="D93" s="68">
        <v>24000</v>
      </c>
    </row>
    <row r="94" spans="1:4" ht="17.25" customHeight="1">
      <c r="A94" s="16" t="s">
        <v>44</v>
      </c>
      <c r="B94" s="52">
        <v>38027.46</v>
      </c>
      <c r="C94" s="61">
        <v>41000</v>
      </c>
      <c r="D94" s="68">
        <v>41000</v>
      </c>
    </row>
    <row r="95" spans="1:4" ht="17.25" customHeight="1">
      <c r="A95" s="24" t="s">
        <v>369</v>
      </c>
      <c r="B95" s="52">
        <v>4052.73</v>
      </c>
      <c r="C95" s="65">
        <v>4500</v>
      </c>
      <c r="D95" s="73">
        <v>4500</v>
      </c>
    </row>
    <row r="96" spans="1:4" ht="17.25" customHeight="1">
      <c r="A96" s="24" t="s">
        <v>395</v>
      </c>
      <c r="B96" s="52">
        <v>13326</v>
      </c>
      <c r="C96" s="65">
        <v>15000</v>
      </c>
      <c r="D96" s="68">
        <v>13000</v>
      </c>
    </row>
    <row r="97" spans="1:4" ht="17.25" customHeight="1">
      <c r="A97" s="16" t="s">
        <v>45</v>
      </c>
      <c r="B97" s="52">
        <v>293299.68</v>
      </c>
      <c r="C97" s="61">
        <v>290000</v>
      </c>
      <c r="D97" s="68">
        <v>305000</v>
      </c>
    </row>
    <row r="98" spans="1:4" ht="17.25" customHeight="1">
      <c r="A98" s="16" t="s">
        <v>46</v>
      </c>
      <c r="B98" s="52">
        <v>175061.45</v>
      </c>
      <c r="C98" s="61">
        <v>180000</v>
      </c>
      <c r="D98" s="68">
        <v>185000</v>
      </c>
    </row>
    <row r="99" spans="1:4" ht="17.25" customHeight="1">
      <c r="A99" s="16" t="s">
        <v>416</v>
      </c>
      <c r="B99" s="52">
        <v>230130.08</v>
      </c>
      <c r="C99" s="61">
        <v>235000</v>
      </c>
      <c r="D99" s="68">
        <v>218000</v>
      </c>
    </row>
    <row r="100" spans="1:4" ht="17.25" customHeight="1">
      <c r="A100" s="16" t="s">
        <v>47</v>
      </c>
      <c r="B100" s="52">
        <v>349430.36</v>
      </c>
      <c r="C100" s="61">
        <v>370000</v>
      </c>
      <c r="D100" s="68">
        <v>340000</v>
      </c>
    </row>
    <row r="101" spans="1:4" ht="17.25" customHeight="1">
      <c r="A101" s="24" t="s">
        <v>48</v>
      </c>
      <c r="B101" s="52">
        <v>18.9</v>
      </c>
      <c r="C101" s="66">
        <v>1400</v>
      </c>
      <c r="D101" s="68">
        <v>1500</v>
      </c>
    </row>
    <row r="102" spans="1:4" ht="17.25" customHeight="1">
      <c r="A102" s="16" t="s">
        <v>49</v>
      </c>
      <c r="B102" s="52">
        <v>459632.68</v>
      </c>
      <c r="C102" s="61">
        <v>445000</v>
      </c>
      <c r="D102" s="68">
        <v>460000</v>
      </c>
    </row>
    <row r="103" spans="1:4" ht="17.25" customHeight="1">
      <c r="A103" s="16" t="s">
        <v>50</v>
      </c>
      <c r="B103" s="52">
        <v>0</v>
      </c>
      <c r="C103" s="61">
        <v>0</v>
      </c>
      <c r="D103" s="68">
        <v>0</v>
      </c>
    </row>
    <row r="104" spans="1:4" ht="17.25" customHeight="1">
      <c r="A104" s="16" t="s">
        <v>51</v>
      </c>
      <c r="B104" s="52">
        <v>37775.37</v>
      </c>
      <c r="C104" s="61">
        <v>36000</v>
      </c>
      <c r="D104" s="68">
        <v>34500</v>
      </c>
    </row>
    <row r="105" spans="1:4" ht="17.25" customHeight="1">
      <c r="A105" s="24" t="s">
        <v>454</v>
      </c>
      <c r="B105" s="52">
        <v>15263.67</v>
      </c>
      <c r="C105" s="65">
        <v>20000</v>
      </c>
      <c r="D105" s="68">
        <v>15000</v>
      </c>
    </row>
    <row r="106" spans="1:4" ht="17.25" customHeight="1">
      <c r="A106" s="16" t="s">
        <v>52</v>
      </c>
      <c r="B106" s="52">
        <v>2568979.01</v>
      </c>
      <c r="C106" s="61">
        <v>2800000</v>
      </c>
      <c r="D106" s="68">
        <v>2700000</v>
      </c>
    </row>
    <row r="107" spans="1:4" ht="17.25" customHeight="1">
      <c r="A107" s="16" t="s">
        <v>53</v>
      </c>
      <c r="C107" s="61">
        <v>0</v>
      </c>
      <c r="D107" s="68"/>
    </row>
    <row r="108" spans="1:4" ht="17.25" customHeight="1">
      <c r="A108" s="16" t="s">
        <v>54</v>
      </c>
      <c r="B108" s="52">
        <v>129528.63</v>
      </c>
      <c r="C108" s="61">
        <v>120000</v>
      </c>
      <c r="D108" s="68">
        <v>125000</v>
      </c>
    </row>
    <row r="109" spans="1:4" ht="17.25" customHeight="1">
      <c r="A109" s="19" t="s">
        <v>55</v>
      </c>
      <c r="B109" s="60">
        <v>5230537.819999999</v>
      </c>
      <c r="C109" s="60">
        <v>5470550</v>
      </c>
      <c r="D109" s="60">
        <v>4966056.53</v>
      </c>
    </row>
    <row r="110" ht="17.25" customHeight="1">
      <c r="A110" s="16"/>
    </row>
    <row r="111" ht="17.25" customHeight="1">
      <c r="A111" s="19" t="s">
        <v>56</v>
      </c>
    </row>
    <row r="112" spans="1:4" ht="17.25" customHeight="1">
      <c r="A112" s="16" t="s">
        <v>463</v>
      </c>
      <c r="B112" s="52">
        <v>0</v>
      </c>
      <c r="D112" s="68"/>
    </row>
    <row r="113" spans="1:4" ht="17.25" customHeight="1">
      <c r="A113" s="16" t="s">
        <v>57</v>
      </c>
      <c r="B113" s="52">
        <v>4102.53</v>
      </c>
      <c r="C113" s="61">
        <v>2000</v>
      </c>
      <c r="D113" s="68">
        <v>1000</v>
      </c>
    </row>
    <row r="114" spans="1:4" ht="17.25" customHeight="1">
      <c r="A114" s="14" t="s">
        <v>517</v>
      </c>
      <c r="B114" s="52">
        <v>1610</v>
      </c>
      <c r="C114" s="61">
        <v>100</v>
      </c>
      <c r="D114" s="68">
        <v>1600</v>
      </c>
    </row>
    <row r="115" spans="1:4" ht="17.25" customHeight="1">
      <c r="A115" s="16" t="s">
        <v>58</v>
      </c>
      <c r="B115" s="52">
        <v>212.4</v>
      </c>
      <c r="C115" s="61">
        <v>120</v>
      </c>
      <c r="D115" s="68">
        <v>220</v>
      </c>
    </row>
    <row r="116" spans="1:4" ht="17.25" customHeight="1">
      <c r="A116" s="16" t="s">
        <v>59</v>
      </c>
      <c r="B116" s="52">
        <v>93376.79</v>
      </c>
      <c r="C116" s="61">
        <v>75000</v>
      </c>
      <c r="D116" s="73">
        <v>333000</v>
      </c>
    </row>
    <row r="117" spans="1:4" ht="17.25" customHeight="1">
      <c r="A117" s="16" t="s">
        <v>362</v>
      </c>
      <c r="B117" s="52">
        <v>10991.41</v>
      </c>
      <c r="C117" s="61">
        <v>12000</v>
      </c>
      <c r="D117" s="68">
        <v>10000</v>
      </c>
    </row>
    <row r="118" spans="1:4" ht="17.25" customHeight="1">
      <c r="A118" s="16" t="s">
        <v>60</v>
      </c>
      <c r="B118" s="52">
        <v>9771.91</v>
      </c>
      <c r="C118" s="61">
        <v>7500</v>
      </c>
      <c r="D118" s="68">
        <v>7500</v>
      </c>
    </row>
    <row r="119" spans="1:4" ht="17.25" customHeight="1">
      <c r="A119" s="16" t="s">
        <v>61</v>
      </c>
      <c r="B119" s="52">
        <v>19552.83</v>
      </c>
      <c r="C119" s="61">
        <v>19500</v>
      </c>
      <c r="D119" s="68">
        <v>20000</v>
      </c>
    </row>
    <row r="120" spans="1:4" ht="17.25" customHeight="1">
      <c r="A120" s="16" t="s">
        <v>62</v>
      </c>
      <c r="B120" s="52">
        <v>1.5</v>
      </c>
      <c r="C120" s="61">
        <v>0</v>
      </c>
      <c r="D120" s="68">
        <v>0</v>
      </c>
    </row>
    <row r="121" spans="1:4" ht="17.25" customHeight="1">
      <c r="A121" s="16" t="s">
        <v>63</v>
      </c>
      <c r="B121" s="52">
        <v>17673.23</v>
      </c>
      <c r="C121" s="61">
        <v>20000</v>
      </c>
      <c r="D121" s="68">
        <v>25000</v>
      </c>
    </row>
    <row r="122" spans="1:4" ht="17.25" customHeight="1">
      <c r="A122" s="16" t="s">
        <v>64</v>
      </c>
      <c r="B122" s="52">
        <v>918256.09</v>
      </c>
      <c r="C122" s="61">
        <v>5000</v>
      </c>
      <c r="D122" s="68">
        <v>2500</v>
      </c>
    </row>
    <row r="123" spans="1:4" ht="17.25" customHeight="1">
      <c r="A123" s="16" t="s">
        <v>529</v>
      </c>
      <c r="B123" s="52">
        <v>540.3</v>
      </c>
      <c r="C123" s="61">
        <v>500</v>
      </c>
      <c r="D123" s="73">
        <v>0</v>
      </c>
    </row>
    <row r="124" spans="1:4" ht="17.25" customHeight="1">
      <c r="A124" s="16" t="s">
        <v>472</v>
      </c>
      <c r="B124" s="52">
        <v>1100</v>
      </c>
      <c r="C124" s="61">
        <v>1200</v>
      </c>
      <c r="D124" s="68">
        <v>1200</v>
      </c>
    </row>
    <row r="125" spans="1:4" ht="17.25" customHeight="1">
      <c r="A125" s="16" t="s">
        <v>524</v>
      </c>
      <c r="B125" s="52">
        <v>241426.69</v>
      </c>
      <c r="C125" s="61">
        <v>250000</v>
      </c>
      <c r="D125" s="68">
        <v>290000</v>
      </c>
    </row>
    <row r="126" spans="1:4" ht="17.25" customHeight="1">
      <c r="A126" s="24" t="s">
        <v>585</v>
      </c>
      <c r="B126" s="52">
        <v>30494.21</v>
      </c>
      <c r="C126" s="61">
        <v>24620.29</v>
      </c>
      <c r="D126" s="68">
        <v>23420.94</v>
      </c>
    </row>
    <row r="127" spans="1:4" ht="17.25" customHeight="1">
      <c r="A127" s="19" t="s">
        <v>65</v>
      </c>
      <c r="B127" s="43">
        <v>1349109.89</v>
      </c>
      <c r="C127" s="60">
        <v>417540.29</v>
      </c>
      <c r="D127" s="38">
        <v>715440.94</v>
      </c>
    </row>
    <row r="128" ht="17.25" customHeight="1">
      <c r="A128" s="17"/>
    </row>
    <row r="129" ht="17.25" customHeight="1">
      <c r="A129" s="19" t="s">
        <v>66</v>
      </c>
    </row>
    <row r="130" spans="1:4" ht="17.25" customHeight="1">
      <c r="A130" s="16" t="s">
        <v>67</v>
      </c>
      <c r="B130" s="52">
        <v>437.74</v>
      </c>
      <c r="C130" s="61">
        <v>10000</v>
      </c>
      <c r="D130" s="68">
        <v>10500</v>
      </c>
    </row>
    <row r="131" spans="1:4" ht="17.25" customHeight="1">
      <c r="A131" s="16" t="s">
        <v>68</v>
      </c>
      <c r="B131" s="52">
        <v>-1369.32</v>
      </c>
      <c r="C131" s="61">
        <v>5000</v>
      </c>
      <c r="D131" s="68">
        <v>1000</v>
      </c>
    </row>
    <row r="132" spans="1:4" ht="17.25" customHeight="1">
      <c r="A132" s="16" t="s">
        <v>69</v>
      </c>
      <c r="B132" s="52">
        <v>0</v>
      </c>
      <c r="C132" s="61">
        <v>0</v>
      </c>
      <c r="D132" s="68">
        <v>0</v>
      </c>
    </row>
    <row r="133" spans="1:4" ht="17.25" customHeight="1">
      <c r="A133" s="16" t="s">
        <v>559</v>
      </c>
      <c r="B133" s="52">
        <v>-5</v>
      </c>
      <c r="C133" s="61">
        <v>0</v>
      </c>
      <c r="D133" s="68">
        <v>0</v>
      </c>
    </row>
    <row r="134" ht="15">
      <c r="D134" s="68">
        <v>0</v>
      </c>
    </row>
    <row r="135" spans="1:4" ht="17.25" customHeight="1">
      <c r="A135" s="19" t="s">
        <v>70</v>
      </c>
      <c r="B135" s="43">
        <v>-936.5799999999999</v>
      </c>
      <c r="C135" s="60">
        <v>15000</v>
      </c>
      <c r="D135" s="60">
        <v>11500</v>
      </c>
    </row>
    <row r="136" ht="17.25" customHeight="1">
      <c r="A136" s="19"/>
    </row>
    <row r="137" ht="17.25" customHeight="1">
      <c r="A137" s="19" t="s">
        <v>512</v>
      </c>
    </row>
    <row r="138" spans="1:4" ht="17.25" customHeight="1">
      <c r="A138" s="16" t="s">
        <v>513</v>
      </c>
      <c r="B138" s="52">
        <v>-207646.61</v>
      </c>
      <c r="C138" s="61">
        <v>0</v>
      </c>
      <c r="D138">
        <v>0</v>
      </c>
    </row>
    <row r="139" ht="17.25" customHeight="1">
      <c r="A139" s="16"/>
    </row>
    <row r="140" spans="1:4" ht="17.25" customHeight="1">
      <c r="A140" s="19" t="s">
        <v>71</v>
      </c>
      <c r="B140" s="46">
        <v>20270353.770000003</v>
      </c>
      <c r="C140" s="57">
        <v>22840109.129888438</v>
      </c>
      <c r="D140" s="57">
        <v>25474486.7146045</v>
      </c>
    </row>
    <row r="141" ht="17.25" customHeight="1">
      <c r="A141" s="16"/>
    </row>
    <row r="142" ht="17.25" customHeight="1">
      <c r="A142" s="19" t="s">
        <v>492</v>
      </c>
    </row>
    <row r="143" ht="17.25" customHeight="1">
      <c r="A143" s="16"/>
    </row>
    <row r="144" spans="1:4" ht="17.25" customHeight="1">
      <c r="A144" s="16" t="s">
        <v>72</v>
      </c>
      <c r="B144" s="52">
        <v>145170.74</v>
      </c>
      <c r="C144" s="55">
        <v>149525.95</v>
      </c>
      <c r="D144" s="68">
        <v>151918.3668</v>
      </c>
    </row>
    <row r="145" spans="1:4" ht="17.25" customHeight="1">
      <c r="A145" s="16" t="s">
        <v>337</v>
      </c>
      <c r="B145" s="52">
        <v>150897.5</v>
      </c>
      <c r="C145" s="61">
        <v>154479.05</v>
      </c>
      <c r="D145" s="68">
        <v>179422.5164</v>
      </c>
    </row>
    <row r="146" spans="1:4" ht="17.25" customHeight="1">
      <c r="A146" s="16" t="s">
        <v>374</v>
      </c>
      <c r="B146" s="52">
        <v>135562.54</v>
      </c>
      <c r="C146" s="61">
        <v>147364.97</v>
      </c>
      <c r="D146" s="68">
        <v>155512.5</v>
      </c>
    </row>
    <row r="147" spans="1:4" ht="17.25" customHeight="1">
      <c r="A147" s="16" t="s">
        <v>338</v>
      </c>
      <c r="B147" s="52">
        <v>4475.87</v>
      </c>
      <c r="C147" s="56">
        <v>0</v>
      </c>
      <c r="D147" s="68"/>
    </row>
    <row r="148" spans="1:4" ht="17.25" customHeight="1">
      <c r="A148" s="16" t="s">
        <v>418</v>
      </c>
      <c r="B148" s="52">
        <v>8864.82</v>
      </c>
      <c r="C148" s="61">
        <v>9642.8</v>
      </c>
      <c r="D148" s="68">
        <v>12116.039999999999</v>
      </c>
    </row>
    <row r="149" spans="1:4" ht="17.25" customHeight="1">
      <c r="A149" s="16" t="s">
        <v>74</v>
      </c>
      <c r="D149" s="68"/>
    </row>
    <row r="150" spans="1:4" ht="17.25" customHeight="1">
      <c r="A150" s="16" t="s">
        <v>248</v>
      </c>
      <c r="B150" s="52">
        <v>54908.53</v>
      </c>
      <c r="C150" s="61">
        <v>63493.24800000001</v>
      </c>
      <c r="D150" s="68">
        <v>78968.04</v>
      </c>
    </row>
    <row r="151" spans="1:4" ht="17.25" customHeight="1">
      <c r="A151" s="16" t="s">
        <v>75</v>
      </c>
      <c r="B151" s="52">
        <v>236.88</v>
      </c>
      <c r="C151" s="61">
        <v>237.9</v>
      </c>
      <c r="D151" s="68">
        <v>251.59999999999997</v>
      </c>
    </row>
    <row r="152" spans="1:4" ht="17.25" customHeight="1">
      <c r="A152" s="16" t="s">
        <v>330</v>
      </c>
      <c r="B152" s="52">
        <v>455.54</v>
      </c>
      <c r="C152" s="61">
        <v>805.3776</v>
      </c>
      <c r="D152" s="68">
        <v>812.24</v>
      </c>
    </row>
    <row r="153" spans="1:4" ht="17.25" customHeight="1">
      <c r="A153" s="16" t="s">
        <v>331</v>
      </c>
      <c r="B153" s="52">
        <v>239.88</v>
      </c>
      <c r="C153" s="61">
        <v>261</v>
      </c>
      <c r="D153" s="68">
        <v>316.81</v>
      </c>
    </row>
    <row r="154" spans="1:4" ht="17.25" customHeight="1">
      <c r="A154" s="16" t="s">
        <v>76</v>
      </c>
      <c r="B154" s="52">
        <v>32725.08</v>
      </c>
      <c r="C154" s="51">
        <v>35267.476904999996</v>
      </c>
      <c r="D154" s="51">
        <v>38171.1608748</v>
      </c>
    </row>
    <row r="155" spans="1:4" ht="17.25" customHeight="1">
      <c r="A155" s="16" t="s">
        <v>77</v>
      </c>
      <c r="B155" s="52">
        <v>19792.44</v>
      </c>
      <c r="C155" s="51">
        <v>23268.1219535</v>
      </c>
      <c r="D155" s="51">
        <v>25097.29190396</v>
      </c>
    </row>
    <row r="156" spans="1:4" ht="17.25" customHeight="1">
      <c r="A156" s="16" t="s">
        <v>78</v>
      </c>
      <c r="B156" s="52">
        <v>2481.77</v>
      </c>
      <c r="C156" s="51">
        <v>5608.371230000001</v>
      </c>
      <c r="D156" s="51">
        <v>3657.1499999999996</v>
      </c>
    </row>
    <row r="157" ht="17.25" customHeight="1">
      <c r="A157" s="16"/>
    </row>
    <row r="158" spans="1:4" ht="17.25" customHeight="1">
      <c r="A158" s="16" t="s">
        <v>79</v>
      </c>
      <c r="B158" s="52">
        <v>4347.11</v>
      </c>
      <c r="C158" s="55">
        <v>5000</v>
      </c>
      <c r="D158" s="68">
        <v>4500</v>
      </c>
    </row>
    <row r="159" spans="1:4" ht="17.25" customHeight="1">
      <c r="A159" s="16" t="s">
        <v>80</v>
      </c>
      <c r="B159" s="52">
        <v>139.95</v>
      </c>
      <c r="C159" s="55">
        <v>139.95</v>
      </c>
      <c r="D159" s="68">
        <v>139.95</v>
      </c>
    </row>
    <row r="160" spans="1:4" ht="17.25" customHeight="1">
      <c r="A160" s="16" t="s">
        <v>81</v>
      </c>
      <c r="B160" s="52">
        <v>1833.08</v>
      </c>
      <c r="C160" s="55">
        <v>2000</v>
      </c>
      <c r="D160" s="68">
        <v>2500</v>
      </c>
    </row>
    <row r="161" spans="1:4" ht="17.25" customHeight="1">
      <c r="A161" s="16"/>
      <c r="D161" s="68"/>
    </row>
    <row r="162" spans="1:4" ht="17.25" customHeight="1">
      <c r="A162" s="16" t="s">
        <v>82</v>
      </c>
      <c r="B162" s="52">
        <v>706.06</v>
      </c>
      <c r="C162" s="55">
        <v>1000</v>
      </c>
      <c r="D162" s="68">
        <v>2000</v>
      </c>
    </row>
    <row r="163" spans="1:4" ht="17.25" customHeight="1">
      <c r="A163" s="16" t="s">
        <v>83</v>
      </c>
      <c r="B163" s="52">
        <v>25058.88</v>
      </c>
      <c r="C163" s="55">
        <v>17500</v>
      </c>
      <c r="D163" s="68">
        <v>17500</v>
      </c>
    </row>
    <row r="164" spans="1:4" ht="17.25" customHeight="1">
      <c r="A164" s="16" t="s">
        <v>84</v>
      </c>
      <c r="B164" s="52">
        <v>106840.5</v>
      </c>
      <c r="C164" s="55">
        <v>110000</v>
      </c>
      <c r="D164" s="68">
        <v>115000</v>
      </c>
    </row>
    <row r="165" spans="1:4" ht="17.25" customHeight="1">
      <c r="A165" s="16" t="s">
        <v>564</v>
      </c>
      <c r="B165" s="52">
        <v>3268.1</v>
      </c>
      <c r="C165" s="55">
        <v>4500</v>
      </c>
      <c r="D165" s="68">
        <v>4000</v>
      </c>
    </row>
    <row r="166" spans="1:4" ht="17.25" customHeight="1">
      <c r="A166" s="16" t="s">
        <v>244</v>
      </c>
      <c r="B166" s="52">
        <v>0</v>
      </c>
      <c r="C166" s="55">
        <v>5000</v>
      </c>
      <c r="D166" s="68">
        <v>3500</v>
      </c>
    </row>
    <row r="167" spans="1:4" ht="17.25" customHeight="1">
      <c r="A167" s="16"/>
      <c r="D167" s="68"/>
    </row>
    <row r="168" spans="1:4" ht="17.25" customHeight="1">
      <c r="A168" s="16" t="s">
        <v>436</v>
      </c>
      <c r="B168" s="52">
        <v>23818.28</v>
      </c>
      <c r="C168" s="61">
        <v>8500</v>
      </c>
      <c r="D168" s="68">
        <v>10000</v>
      </c>
    </row>
    <row r="169" spans="1:4" ht="17.25" customHeight="1">
      <c r="A169" s="16" t="s">
        <v>423</v>
      </c>
      <c r="B169" s="52">
        <v>27521.99</v>
      </c>
      <c r="C169" s="55">
        <v>24000</v>
      </c>
      <c r="D169" s="68">
        <v>22000</v>
      </c>
    </row>
    <row r="170" spans="1:4" ht="17.25" customHeight="1">
      <c r="A170" s="16" t="s">
        <v>86</v>
      </c>
      <c r="B170" s="52">
        <v>32521.51</v>
      </c>
      <c r="C170" s="55">
        <v>45000</v>
      </c>
      <c r="D170" s="68">
        <v>55000</v>
      </c>
    </row>
    <row r="171" spans="1:4" ht="17.25" customHeight="1">
      <c r="A171" s="16"/>
      <c r="D171" s="68"/>
    </row>
    <row r="172" spans="1:4" ht="17.25" customHeight="1">
      <c r="A172" s="16"/>
      <c r="D172" s="68"/>
    </row>
    <row r="173" spans="1:4" ht="17.25" customHeight="1">
      <c r="A173" s="16" t="s">
        <v>87</v>
      </c>
      <c r="B173" s="52">
        <v>1216.36</v>
      </c>
      <c r="C173" s="55">
        <v>1400</v>
      </c>
      <c r="D173" s="68">
        <v>1400</v>
      </c>
    </row>
    <row r="174" spans="1:4" ht="17.25" customHeight="1">
      <c r="A174" s="16" t="s">
        <v>88</v>
      </c>
      <c r="C174" s="55">
        <v>0</v>
      </c>
      <c r="D174" s="68">
        <v>0</v>
      </c>
    </row>
    <row r="175" spans="1:4" ht="17.25" customHeight="1">
      <c r="A175" s="16"/>
      <c r="D175" s="68"/>
    </row>
    <row r="176" spans="1:4" ht="17.25" customHeight="1">
      <c r="A176" s="16"/>
      <c r="D176" s="68"/>
    </row>
    <row r="177" spans="1:4" ht="17.25" customHeight="1">
      <c r="A177" s="19" t="s">
        <v>89</v>
      </c>
      <c r="B177" s="43">
        <v>783083.4099999999</v>
      </c>
      <c r="C177" s="60">
        <v>813994.2156885</v>
      </c>
      <c r="D177" s="60">
        <v>883783.6659787601</v>
      </c>
    </row>
    <row r="178" ht="17.25" customHeight="1">
      <c r="A178" s="16"/>
    </row>
    <row r="179" ht="17.25" customHeight="1">
      <c r="A179" s="16"/>
    </row>
    <row r="180" ht="17.25" customHeight="1">
      <c r="A180" s="19" t="s">
        <v>480</v>
      </c>
    </row>
    <row r="181" spans="1:4" ht="17.25" customHeight="1">
      <c r="A181" s="16"/>
      <c r="D181" s="68"/>
    </row>
    <row r="182" spans="1:4" ht="17.25" customHeight="1">
      <c r="A182" s="16" t="s">
        <v>90</v>
      </c>
      <c r="B182" s="52">
        <v>53633.32</v>
      </c>
      <c r="C182" s="55">
        <v>55242.23</v>
      </c>
      <c r="D182" s="68">
        <v>57499.9969</v>
      </c>
    </row>
    <row r="183" spans="1:4" ht="17.25" customHeight="1">
      <c r="A183" s="16" t="s">
        <v>91</v>
      </c>
      <c r="B183" s="52">
        <v>163649.19</v>
      </c>
      <c r="C183" s="61">
        <v>174954</v>
      </c>
      <c r="D183" s="68">
        <v>215592</v>
      </c>
    </row>
    <row r="184" spans="1:4" ht="17.25" customHeight="1">
      <c r="A184" s="16" t="s">
        <v>525</v>
      </c>
      <c r="D184" s="68"/>
    </row>
    <row r="185" spans="1:4" ht="17.25" customHeight="1">
      <c r="A185" s="16" t="s">
        <v>418</v>
      </c>
      <c r="B185" s="52">
        <v>3459.08</v>
      </c>
      <c r="C185" s="61">
        <v>2023.2128000000002</v>
      </c>
      <c r="D185" s="68">
        <v>4257.24</v>
      </c>
    </row>
    <row r="186" spans="1:4" ht="17.25" customHeight="1">
      <c r="A186" s="16" t="s">
        <v>74</v>
      </c>
      <c r="D186" s="68"/>
    </row>
    <row r="187" spans="1:4" ht="17.25" customHeight="1">
      <c r="A187" s="16" t="s">
        <v>248</v>
      </c>
      <c r="B187" s="52">
        <v>49297.23</v>
      </c>
      <c r="C187" s="61">
        <v>43872.5952</v>
      </c>
      <c r="D187" s="68">
        <v>65907</v>
      </c>
    </row>
    <row r="188" spans="1:4" ht="17.25" customHeight="1">
      <c r="A188" s="16" t="s">
        <v>75</v>
      </c>
      <c r="B188" s="52">
        <v>170.86</v>
      </c>
      <c r="C188" s="61">
        <v>183.6</v>
      </c>
      <c r="D188" s="68">
        <v>224.4</v>
      </c>
    </row>
    <row r="189" spans="1:4" ht="17.25" customHeight="1">
      <c r="A189" s="16" t="s">
        <v>330</v>
      </c>
      <c r="B189" s="52">
        <v>441.82</v>
      </c>
      <c r="C189" s="61">
        <v>644.30208</v>
      </c>
      <c r="D189" s="68">
        <v>918</v>
      </c>
    </row>
    <row r="190" spans="1:4" ht="17.25" customHeight="1">
      <c r="A190" s="16" t="s">
        <v>331</v>
      </c>
      <c r="B190" s="52">
        <v>230.67</v>
      </c>
      <c r="C190" s="61">
        <v>208.8</v>
      </c>
      <c r="D190" s="68">
        <v>297.36</v>
      </c>
    </row>
    <row r="191" spans="1:4" ht="17.25" customHeight="1">
      <c r="A191" s="16" t="s">
        <v>76</v>
      </c>
      <c r="B191" s="52">
        <v>15941.06</v>
      </c>
      <c r="C191" s="51">
        <v>17764.7873742</v>
      </c>
      <c r="D191" s="51">
        <v>21217.216622850003</v>
      </c>
    </row>
    <row r="192" spans="1:4" ht="17.25" customHeight="1">
      <c r="A192" s="16" t="s">
        <v>77</v>
      </c>
      <c r="B192" s="52">
        <v>11201.34</v>
      </c>
      <c r="C192" s="51">
        <v>11866.6156565</v>
      </c>
      <c r="D192" s="51">
        <v>14077.892440195</v>
      </c>
    </row>
    <row r="193" spans="1:4" ht="17.25" customHeight="1">
      <c r="A193" s="16" t="s">
        <v>78</v>
      </c>
      <c r="B193" s="52">
        <v>1861.05</v>
      </c>
      <c r="C193" s="51">
        <v>1751.2</v>
      </c>
      <c r="D193" s="51">
        <v>2438.1</v>
      </c>
    </row>
    <row r="194" ht="17.25" customHeight="1">
      <c r="A194" s="16"/>
    </row>
    <row r="195" spans="1:4" ht="17.25" customHeight="1">
      <c r="A195" s="16" t="s">
        <v>79</v>
      </c>
      <c r="B195" s="52">
        <v>185.19</v>
      </c>
      <c r="C195" s="55">
        <v>150</v>
      </c>
      <c r="D195" s="68">
        <v>150</v>
      </c>
    </row>
    <row r="196" spans="1:4" ht="17.25" customHeight="1">
      <c r="A196" s="16" t="s">
        <v>93</v>
      </c>
      <c r="B196" s="52">
        <v>39740.9</v>
      </c>
      <c r="C196" s="55">
        <v>37500</v>
      </c>
      <c r="D196" s="68">
        <v>47500</v>
      </c>
    </row>
    <row r="197" spans="1:4" ht="17.25" customHeight="1">
      <c r="A197" s="16" t="s">
        <v>94</v>
      </c>
      <c r="B197" s="52">
        <v>20056.74</v>
      </c>
      <c r="C197" s="55">
        <v>20000</v>
      </c>
      <c r="D197" s="68">
        <v>20000</v>
      </c>
    </row>
    <row r="198" spans="1:4" ht="17.25" customHeight="1">
      <c r="A198" s="16" t="s">
        <v>95</v>
      </c>
      <c r="B198" s="52">
        <v>85788.13</v>
      </c>
      <c r="C198" s="55">
        <v>95000</v>
      </c>
      <c r="D198" s="68">
        <v>92000</v>
      </c>
    </row>
    <row r="199" spans="1:4" ht="17.25" customHeight="1">
      <c r="A199" s="16" t="s">
        <v>96</v>
      </c>
      <c r="B199" s="52">
        <v>8794.83</v>
      </c>
      <c r="C199" s="55">
        <v>9000</v>
      </c>
      <c r="D199" s="68">
        <v>10000</v>
      </c>
    </row>
    <row r="200" spans="1:4" ht="17.25" customHeight="1">
      <c r="A200" s="16"/>
      <c r="D200" s="68"/>
    </row>
    <row r="201" spans="1:4" ht="17.25" customHeight="1">
      <c r="A201" s="16" t="s">
        <v>82</v>
      </c>
      <c r="B201" s="52">
        <v>394.05</v>
      </c>
      <c r="C201" s="55">
        <v>0</v>
      </c>
      <c r="D201" s="68"/>
    </row>
    <row r="202" spans="1:4" ht="17.25" customHeight="1">
      <c r="A202" s="16" t="s">
        <v>97</v>
      </c>
      <c r="B202" s="52">
        <v>3000</v>
      </c>
      <c r="C202" s="55">
        <v>4000</v>
      </c>
      <c r="D202" s="68">
        <v>4500</v>
      </c>
    </row>
    <row r="203" spans="1:4" ht="17.25" customHeight="1">
      <c r="A203" s="16" t="s">
        <v>85</v>
      </c>
      <c r="B203" s="52">
        <v>7104.29</v>
      </c>
      <c r="C203" s="55">
        <v>15000</v>
      </c>
      <c r="D203" s="68">
        <v>17500</v>
      </c>
    </row>
    <row r="204" spans="1:4" ht="17.25" customHeight="1">
      <c r="A204" s="16" t="s">
        <v>99</v>
      </c>
      <c r="B204" s="52">
        <v>125918.6</v>
      </c>
      <c r="C204" s="55">
        <v>150000</v>
      </c>
      <c r="D204" s="68">
        <v>150000</v>
      </c>
    </row>
    <row r="205" spans="1:4" ht="17.25" customHeight="1">
      <c r="A205" s="17" t="s">
        <v>98</v>
      </c>
      <c r="B205" s="52">
        <v>1562.89</v>
      </c>
      <c r="C205" s="55">
        <v>1508</v>
      </c>
      <c r="D205" s="68">
        <v>1778.4</v>
      </c>
    </row>
    <row r="206" spans="1:4" ht="17.25" customHeight="1">
      <c r="A206" s="17"/>
      <c r="D206" s="68"/>
    </row>
    <row r="207" spans="1:4" ht="17.25" customHeight="1">
      <c r="A207" s="16" t="s">
        <v>222</v>
      </c>
      <c r="B207" s="52">
        <v>900.77</v>
      </c>
      <c r="C207" s="55">
        <v>1000</v>
      </c>
      <c r="D207" s="68">
        <v>1400</v>
      </c>
    </row>
    <row r="208" spans="1:4" ht="17.25" customHeight="1">
      <c r="A208" s="16" t="s">
        <v>533</v>
      </c>
      <c r="B208" s="52">
        <v>4635</v>
      </c>
      <c r="C208" s="61">
        <v>4500</v>
      </c>
      <c r="D208" s="68">
        <v>4500</v>
      </c>
    </row>
    <row r="209" spans="1:4" ht="17.25" customHeight="1">
      <c r="A209" s="16"/>
      <c r="D209" s="68"/>
    </row>
    <row r="210" spans="1:4" ht="17.25" customHeight="1">
      <c r="A210" s="16" t="s">
        <v>442</v>
      </c>
      <c r="B210" s="52">
        <v>8674.08</v>
      </c>
      <c r="C210" s="55">
        <v>9500</v>
      </c>
      <c r="D210" s="68">
        <v>8500</v>
      </c>
    </row>
    <row r="211" spans="1:4" ht="17.25" customHeight="1">
      <c r="A211" s="16" t="s">
        <v>101</v>
      </c>
      <c r="B211" s="52">
        <v>11547.69</v>
      </c>
      <c r="C211" s="55">
        <v>11000</v>
      </c>
      <c r="D211" s="68">
        <v>11000</v>
      </c>
    </row>
    <row r="212" spans="1:4" ht="17.25" customHeight="1">
      <c r="A212" s="16"/>
      <c r="D212" s="68"/>
    </row>
    <row r="213" spans="1:4" ht="17.25" customHeight="1">
      <c r="A213" s="16" t="s">
        <v>102</v>
      </c>
      <c r="C213" s="51">
        <v>0</v>
      </c>
      <c r="D213" s="68">
        <v>0</v>
      </c>
    </row>
    <row r="214" spans="1:4" ht="17.25" customHeight="1">
      <c r="A214" s="16" t="s">
        <v>103</v>
      </c>
      <c r="C214" s="51">
        <v>0</v>
      </c>
      <c r="D214" s="68">
        <v>0</v>
      </c>
    </row>
    <row r="215" spans="1:4" ht="17.25" customHeight="1">
      <c r="A215" s="16" t="s">
        <v>104</v>
      </c>
      <c r="C215" s="51">
        <v>0</v>
      </c>
      <c r="D215" s="68">
        <v>0</v>
      </c>
    </row>
    <row r="216" spans="1:4" ht="17.25" customHeight="1">
      <c r="A216" s="16"/>
      <c r="D216" s="68"/>
    </row>
    <row r="217" spans="1:4" ht="17.25" customHeight="1">
      <c r="A217" s="19" t="s">
        <v>105</v>
      </c>
      <c r="B217" s="32">
        <v>618188.7799999999</v>
      </c>
      <c r="C217" s="31">
        <v>666669.3431106999</v>
      </c>
      <c r="D217" s="33">
        <v>751257.605963045</v>
      </c>
    </row>
    <row r="218" spans="1:4" ht="17.25" customHeight="1">
      <c r="A218" s="16"/>
      <c r="D218" s="68"/>
    </row>
    <row r="219" ht="17.25" customHeight="1">
      <c r="A219" s="16"/>
    </row>
    <row r="220" ht="17.25" customHeight="1">
      <c r="A220" s="19" t="s">
        <v>479</v>
      </c>
    </row>
    <row r="221" ht="17.25" customHeight="1">
      <c r="A221" s="16"/>
    </row>
    <row r="222" spans="1:4" ht="17.25" customHeight="1">
      <c r="A222" s="16" t="s">
        <v>332</v>
      </c>
      <c r="B222" s="52">
        <v>36816</v>
      </c>
      <c r="C222" s="61">
        <v>37929.83</v>
      </c>
      <c r="D222" s="68">
        <v>39621.075</v>
      </c>
    </row>
    <row r="223" spans="1:4" ht="17.25" customHeight="1">
      <c r="A223" s="16" t="s">
        <v>106</v>
      </c>
      <c r="B223" s="52">
        <v>25623</v>
      </c>
      <c r="C223" s="61">
        <v>26656.5</v>
      </c>
      <c r="D223" s="68">
        <v>28852.5</v>
      </c>
    </row>
    <row r="224" spans="1:4" ht="17.25" customHeight="1">
      <c r="A224" s="16" t="s">
        <v>418</v>
      </c>
      <c r="B224" s="52">
        <v>2964.75</v>
      </c>
      <c r="C224" s="61">
        <v>3273.984</v>
      </c>
      <c r="D224" s="68">
        <v>3929.3999999999996</v>
      </c>
    </row>
    <row r="225" spans="1:4" ht="17.25" customHeight="1">
      <c r="A225" s="16" t="s">
        <v>74</v>
      </c>
      <c r="D225" s="68"/>
    </row>
    <row r="226" spans="1:4" ht="17.25" customHeight="1">
      <c r="A226" s="16" t="s">
        <v>248</v>
      </c>
      <c r="B226" s="52">
        <v>5572.52</v>
      </c>
      <c r="C226" s="61">
        <v>6046.387200000001</v>
      </c>
      <c r="D226" s="68">
        <v>7237.32</v>
      </c>
    </row>
    <row r="227" spans="1:4" ht="17.25" customHeight="1">
      <c r="A227" s="16" t="s">
        <v>75</v>
      </c>
      <c r="B227" s="52">
        <v>61.2</v>
      </c>
      <c r="C227" s="51">
        <v>61.2</v>
      </c>
      <c r="D227" s="68">
        <v>61.199999999999996</v>
      </c>
    </row>
    <row r="228" spans="1:4" ht="17.25" customHeight="1">
      <c r="A228" s="16" t="s">
        <v>330</v>
      </c>
      <c r="B228" s="52">
        <v>191.56</v>
      </c>
      <c r="C228" s="61">
        <v>322.15104</v>
      </c>
      <c r="D228" s="68">
        <v>306</v>
      </c>
    </row>
    <row r="229" spans="1:4" ht="17.25" customHeight="1">
      <c r="A229" s="16" t="s">
        <v>331</v>
      </c>
      <c r="B229" s="52">
        <v>100.88</v>
      </c>
      <c r="C229" s="61">
        <v>104.4</v>
      </c>
      <c r="D229" s="68">
        <v>99.12</v>
      </c>
    </row>
    <row r="230" spans="1:4" ht="17.25" customHeight="1">
      <c r="A230" s="16" t="s">
        <v>76</v>
      </c>
      <c r="B230" s="52">
        <v>4928.8</v>
      </c>
      <c r="C230" s="51">
        <v>5191.314021</v>
      </c>
      <c r="D230" s="51">
        <v>5538.827587499999</v>
      </c>
    </row>
    <row r="231" spans="1:4" ht="17.25" customHeight="1">
      <c r="A231" s="16" t="s">
        <v>77</v>
      </c>
      <c r="B231" s="52">
        <v>3218.54</v>
      </c>
      <c r="C231" s="51">
        <v>3329.4253115</v>
      </c>
      <c r="D231" s="51">
        <v>3529.81279125</v>
      </c>
    </row>
    <row r="232" spans="1:4" ht="17.25" customHeight="1">
      <c r="A232" s="16" t="s">
        <v>78</v>
      </c>
      <c r="B232" s="52">
        <v>687.74</v>
      </c>
      <c r="C232" s="34">
        <v>700.48</v>
      </c>
      <c r="D232" s="68">
        <v>812.6999999999999</v>
      </c>
    </row>
    <row r="233" ht="17.25" customHeight="1">
      <c r="A233" s="16"/>
    </row>
    <row r="234" spans="1:4" ht="17.25" customHeight="1">
      <c r="A234" s="16" t="s">
        <v>79</v>
      </c>
      <c r="B234" s="52">
        <v>979.53</v>
      </c>
      <c r="C234" s="55">
        <v>1500</v>
      </c>
      <c r="D234" s="68">
        <v>1500</v>
      </c>
    </row>
    <row r="235" spans="1:4" ht="17.25" customHeight="1">
      <c r="A235" s="16" t="s">
        <v>81</v>
      </c>
      <c r="B235" s="52">
        <v>3606.6</v>
      </c>
      <c r="C235" s="55">
        <v>3200</v>
      </c>
      <c r="D235" s="68">
        <v>3600</v>
      </c>
    </row>
    <row r="236" spans="1:4" ht="17.25" customHeight="1">
      <c r="A236" s="16" t="s">
        <v>452</v>
      </c>
      <c r="B236" s="52">
        <v>770.27</v>
      </c>
      <c r="C236" s="55">
        <v>1000</v>
      </c>
      <c r="D236" s="68">
        <v>1000</v>
      </c>
    </row>
    <row r="237" spans="1:4" ht="17.25" customHeight="1">
      <c r="A237" s="16" t="s">
        <v>222</v>
      </c>
      <c r="B237" s="52">
        <v>204.97</v>
      </c>
      <c r="C237" s="55">
        <v>200</v>
      </c>
      <c r="D237" s="68">
        <v>225</v>
      </c>
    </row>
    <row r="238" spans="1:4" ht="17.25" customHeight="1">
      <c r="A238" s="16" t="s">
        <v>86</v>
      </c>
      <c r="B238" s="52">
        <v>137.22</v>
      </c>
      <c r="C238" s="55">
        <v>580</v>
      </c>
      <c r="D238" s="68">
        <v>600</v>
      </c>
    </row>
    <row r="239" spans="1:4" ht="17.25" customHeight="1">
      <c r="A239" s="16"/>
      <c r="D239" s="68"/>
    </row>
    <row r="240" spans="1:4" ht="17.25" customHeight="1">
      <c r="A240" s="16" t="s">
        <v>107</v>
      </c>
      <c r="C240" s="55">
        <v>0</v>
      </c>
      <c r="D240" s="68"/>
    </row>
    <row r="241" spans="1:4" ht="17.25" customHeight="1">
      <c r="A241" s="16"/>
      <c r="D241" s="68"/>
    </row>
    <row r="242" spans="1:4" ht="17.25" customHeight="1">
      <c r="A242" s="19" t="s">
        <v>108</v>
      </c>
      <c r="B242" s="33">
        <v>85863.58000000002</v>
      </c>
      <c r="C242" s="31">
        <v>90095.67157249998</v>
      </c>
      <c r="D242" s="31">
        <v>96912.95537874998</v>
      </c>
    </row>
    <row r="243" ht="17.25" customHeight="1">
      <c r="A243" s="16"/>
    </row>
    <row r="244" ht="17.25" customHeight="1">
      <c r="A244" s="19" t="s">
        <v>478</v>
      </c>
    </row>
    <row r="245" ht="17.25" customHeight="1">
      <c r="A245" s="16"/>
    </row>
    <row r="246" spans="1:4" ht="17.25" customHeight="1">
      <c r="A246" s="16" t="s">
        <v>109</v>
      </c>
      <c r="B246" s="52">
        <v>49986.7</v>
      </c>
      <c r="C246" s="61">
        <v>52500</v>
      </c>
      <c r="D246" s="68">
        <v>52500</v>
      </c>
    </row>
    <row r="247" spans="1:4" ht="17.25" customHeight="1">
      <c r="A247" s="16" t="s">
        <v>474</v>
      </c>
      <c r="B247" s="52">
        <v>1900</v>
      </c>
      <c r="C247" s="61">
        <v>750</v>
      </c>
      <c r="D247" s="68">
        <v>1220</v>
      </c>
    </row>
    <row r="248" spans="1:4" ht="17.25" customHeight="1">
      <c r="A248" s="16" t="s">
        <v>106</v>
      </c>
      <c r="B248" s="52">
        <v>0</v>
      </c>
      <c r="C248" s="51">
        <v>0</v>
      </c>
      <c r="D248" s="68">
        <v>0</v>
      </c>
    </row>
    <row r="249" spans="1:4" ht="17.25" customHeight="1">
      <c r="A249" s="16" t="s">
        <v>418</v>
      </c>
      <c r="C249" s="51"/>
      <c r="D249" s="68"/>
    </row>
    <row r="250" spans="1:4" ht="17.25" customHeight="1">
      <c r="A250" s="16" t="s">
        <v>74</v>
      </c>
      <c r="B250" s="52">
        <v>0</v>
      </c>
      <c r="C250" s="51">
        <v>0</v>
      </c>
      <c r="D250" s="68">
        <v>0</v>
      </c>
    </row>
    <row r="251" spans="1:4" ht="17.25" customHeight="1">
      <c r="A251" s="17" t="s">
        <v>76</v>
      </c>
      <c r="B251" s="52">
        <v>0</v>
      </c>
      <c r="C251" s="51">
        <v>0</v>
      </c>
      <c r="D251" s="68">
        <v>0</v>
      </c>
    </row>
    <row r="252" spans="1:4" ht="17.25" customHeight="1">
      <c r="A252" s="16" t="s">
        <v>75</v>
      </c>
      <c r="B252" s="52">
        <v>0</v>
      </c>
      <c r="C252" s="51">
        <v>0</v>
      </c>
      <c r="D252" s="68">
        <v>0</v>
      </c>
    </row>
    <row r="253" spans="1:4" ht="17.25" customHeight="1">
      <c r="A253" s="16" t="s">
        <v>77</v>
      </c>
      <c r="B253" s="52">
        <v>0</v>
      </c>
      <c r="C253" s="51">
        <v>0</v>
      </c>
      <c r="D253" s="68">
        <v>0</v>
      </c>
    </row>
    <row r="254" spans="1:4" ht="17.25" customHeight="1">
      <c r="A254" s="16" t="s">
        <v>461</v>
      </c>
      <c r="B254" s="52">
        <v>0</v>
      </c>
      <c r="C254" s="51">
        <v>0</v>
      </c>
      <c r="D254" s="68">
        <v>0</v>
      </c>
    </row>
    <row r="255" spans="1:4" ht="17.25" customHeight="1">
      <c r="A255" s="16"/>
      <c r="D255" s="68"/>
    </row>
    <row r="256" spans="1:4" ht="17.25" customHeight="1">
      <c r="A256" s="16" t="s">
        <v>79</v>
      </c>
      <c r="B256" s="52">
        <v>3939.58</v>
      </c>
      <c r="C256" s="55">
        <v>4500</v>
      </c>
      <c r="D256" s="68">
        <v>4750</v>
      </c>
    </row>
    <row r="257" spans="1:4" ht="17.25" customHeight="1">
      <c r="A257" s="16" t="s">
        <v>81</v>
      </c>
      <c r="B257" s="52">
        <v>479.15</v>
      </c>
      <c r="C257" s="55">
        <v>1000</v>
      </c>
      <c r="D257" s="68">
        <v>1500</v>
      </c>
    </row>
    <row r="258" spans="1:4" ht="17.25" customHeight="1">
      <c r="A258" s="16" t="s">
        <v>82</v>
      </c>
      <c r="B258" s="52">
        <v>2636</v>
      </c>
      <c r="C258" s="55">
        <v>5000</v>
      </c>
      <c r="D258" s="68">
        <v>5000</v>
      </c>
    </row>
    <row r="259" spans="1:4" ht="17.25" customHeight="1">
      <c r="A259" s="16" t="s">
        <v>111</v>
      </c>
      <c r="B259" s="52">
        <v>0</v>
      </c>
      <c r="C259" s="55">
        <v>0</v>
      </c>
      <c r="D259" s="68">
        <v>0</v>
      </c>
    </row>
    <row r="260" spans="1:4" ht="17.25" customHeight="1">
      <c r="A260" s="16" t="s">
        <v>112</v>
      </c>
      <c r="B260" s="52">
        <v>4165</v>
      </c>
      <c r="C260" s="55">
        <v>4250</v>
      </c>
      <c r="D260" s="68">
        <v>4080</v>
      </c>
    </row>
    <row r="261" spans="1:4" ht="17.25" customHeight="1">
      <c r="A261" s="16" t="s">
        <v>110</v>
      </c>
      <c r="B261" s="52">
        <v>848.58</v>
      </c>
      <c r="C261" s="55">
        <v>1200</v>
      </c>
      <c r="D261" s="73">
        <v>1200</v>
      </c>
    </row>
    <row r="262" spans="1:4" ht="17.25" customHeight="1">
      <c r="A262" s="16" t="s">
        <v>85</v>
      </c>
      <c r="B262" s="52">
        <v>1621.59</v>
      </c>
      <c r="C262" s="55">
        <v>1600</v>
      </c>
      <c r="D262" s="68">
        <v>1700</v>
      </c>
    </row>
    <row r="263" spans="1:4" ht="17.25" customHeight="1">
      <c r="A263" s="16" t="s">
        <v>114</v>
      </c>
      <c r="B263" s="52">
        <v>27226.12</v>
      </c>
      <c r="C263" s="55">
        <v>29000</v>
      </c>
      <c r="D263" s="68">
        <v>29000</v>
      </c>
    </row>
    <row r="264" spans="1:4" ht="15">
      <c r="A264" s="16" t="s">
        <v>245</v>
      </c>
      <c r="B264" s="52">
        <v>1552.15</v>
      </c>
      <c r="C264" s="55">
        <v>1500</v>
      </c>
      <c r="D264" s="68">
        <v>1500</v>
      </c>
    </row>
    <row r="265" spans="1:4" ht="17.25" customHeight="1">
      <c r="A265" s="16"/>
      <c r="D265" s="68"/>
    </row>
    <row r="266" spans="1:4" ht="17.25" customHeight="1">
      <c r="A266" s="16" t="s">
        <v>107</v>
      </c>
      <c r="B266" s="52">
        <v>239.11</v>
      </c>
      <c r="C266" s="55">
        <v>500</v>
      </c>
      <c r="D266" s="68">
        <v>500</v>
      </c>
    </row>
    <row r="267" spans="1:4" ht="17.25" customHeight="1">
      <c r="A267" s="16" t="s">
        <v>375</v>
      </c>
      <c r="D267" s="68"/>
    </row>
    <row r="268" ht="15">
      <c r="D268" s="68"/>
    </row>
    <row r="269" spans="1:4" ht="17.25" customHeight="1">
      <c r="A269" s="19" t="s">
        <v>115</v>
      </c>
      <c r="B269" s="32">
        <v>94593.98</v>
      </c>
      <c r="C269" s="31">
        <v>101800</v>
      </c>
      <c r="D269" s="31">
        <v>102950</v>
      </c>
    </row>
    <row r="270" ht="17.25" customHeight="1">
      <c r="A270" s="16"/>
    </row>
    <row r="271" ht="17.25" customHeight="1">
      <c r="A271" s="16"/>
    </row>
    <row r="272" ht="17.25" customHeight="1">
      <c r="A272" s="19" t="s">
        <v>476</v>
      </c>
    </row>
    <row r="273" spans="1:4" ht="17.25" customHeight="1">
      <c r="A273" s="16"/>
      <c r="D273" s="68"/>
    </row>
    <row r="274" spans="1:4" ht="17.25" customHeight="1">
      <c r="A274" s="16" t="s">
        <v>116</v>
      </c>
      <c r="B274" s="52">
        <v>56593.94</v>
      </c>
      <c r="C274" s="61">
        <v>58291.73</v>
      </c>
      <c r="D274" s="68">
        <v>60040.481900000006</v>
      </c>
    </row>
    <row r="275" spans="1:4" ht="17.25" customHeight="1">
      <c r="A275" s="16" t="s">
        <v>117</v>
      </c>
      <c r="B275" s="52">
        <v>168813.37</v>
      </c>
      <c r="C275" s="61">
        <v>180656.46</v>
      </c>
      <c r="D275" s="68">
        <v>187776.51380000002</v>
      </c>
    </row>
    <row r="276" spans="1:4" ht="17.25" customHeight="1">
      <c r="A276" s="16" t="s">
        <v>419</v>
      </c>
      <c r="B276" s="52">
        <v>4335.93</v>
      </c>
      <c r="C276" s="61">
        <v>3903.7000000000003</v>
      </c>
      <c r="D276" s="68">
        <v>4109.7</v>
      </c>
    </row>
    <row r="277" spans="1:4" ht="17.25" customHeight="1">
      <c r="A277" s="16" t="s">
        <v>418</v>
      </c>
      <c r="B277" s="52">
        <v>2387.73</v>
      </c>
      <c r="C277" s="61">
        <v>0</v>
      </c>
      <c r="D277" s="68">
        <v>0</v>
      </c>
    </row>
    <row r="278" spans="1:4" ht="17.25" customHeight="1">
      <c r="A278" s="16" t="s">
        <v>74</v>
      </c>
      <c r="D278" s="68"/>
    </row>
    <row r="279" spans="1:4" ht="17.25" customHeight="1">
      <c r="A279" s="16" t="s">
        <v>248</v>
      </c>
      <c r="B279" s="52">
        <v>47821.68</v>
      </c>
      <c r="C279" s="61">
        <v>54819</v>
      </c>
      <c r="D279" s="68">
        <v>63816</v>
      </c>
    </row>
    <row r="280" spans="1:4" ht="17.25" customHeight="1">
      <c r="A280" s="16" t="s">
        <v>75</v>
      </c>
      <c r="B280" s="52">
        <v>231.2</v>
      </c>
      <c r="C280" s="61">
        <v>204</v>
      </c>
      <c r="D280" s="68">
        <v>285.6</v>
      </c>
    </row>
    <row r="281" spans="1:4" ht="17.25" customHeight="1">
      <c r="A281" s="16" t="s">
        <v>330</v>
      </c>
      <c r="B281" s="52">
        <v>574.68</v>
      </c>
      <c r="C281" s="61">
        <v>966.45312</v>
      </c>
      <c r="D281" s="68">
        <v>1224</v>
      </c>
    </row>
    <row r="282" spans="1:4" ht="17.25" customHeight="1">
      <c r="A282" s="16" t="s">
        <v>331</v>
      </c>
      <c r="B282" s="52">
        <v>331.55</v>
      </c>
      <c r="C282" s="61">
        <v>313.2</v>
      </c>
      <c r="D282" s="68">
        <v>396.48</v>
      </c>
    </row>
    <row r="283" spans="1:4" ht="17.25" customHeight="1">
      <c r="A283" s="16" t="s">
        <v>76</v>
      </c>
      <c r="B283" s="52">
        <v>16806.67</v>
      </c>
      <c r="C283" s="51">
        <v>18578.169585</v>
      </c>
      <c r="D283" s="51">
        <v>19272.392221050002</v>
      </c>
    </row>
    <row r="284" spans="1:4" ht="17.25" customHeight="1">
      <c r="A284" s="16" t="s">
        <v>77</v>
      </c>
      <c r="B284" s="52">
        <v>11619.94</v>
      </c>
      <c r="C284" s="51">
        <v>12317.779194499999</v>
      </c>
      <c r="D284" s="51">
        <v>12774.966128335001</v>
      </c>
    </row>
    <row r="285" spans="1:4" ht="17.25" customHeight="1">
      <c r="A285" s="16" t="s">
        <v>78</v>
      </c>
      <c r="B285" s="52">
        <v>2407.14</v>
      </c>
      <c r="C285" s="34">
        <v>2267.383712</v>
      </c>
      <c r="D285" s="34">
        <v>3030.002955</v>
      </c>
    </row>
    <row r="286" ht="17.25" customHeight="1">
      <c r="A286" s="16"/>
    </row>
    <row r="287" spans="1:4" ht="17.25" customHeight="1">
      <c r="A287" s="16" t="s">
        <v>79</v>
      </c>
      <c r="B287" s="52">
        <v>3340.34</v>
      </c>
      <c r="C287" s="55">
        <v>5500</v>
      </c>
      <c r="D287" s="68">
        <v>5500</v>
      </c>
    </row>
    <row r="288" spans="1:4" ht="17.25" customHeight="1">
      <c r="A288" s="16" t="s">
        <v>81</v>
      </c>
      <c r="B288" s="52">
        <v>40903.16</v>
      </c>
      <c r="C288" s="55">
        <v>41500</v>
      </c>
      <c r="D288" s="68">
        <v>41500</v>
      </c>
    </row>
    <row r="289" spans="1:4" ht="17.25" customHeight="1">
      <c r="A289" s="16"/>
      <c r="D289" s="68"/>
    </row>
    <row r="290" spans="1:4" ht="17.25" customHeight="1">
      <c r="A290" s="16" t="s">
        <v>82</v>
      </c>
      <c r="B290" s="52">
        <v>10777.04</v>
      </c>
      <c r="C290" s="55">
        <v>11500</v>
      </c>
      <c r="D290" s="68">
        <v>12500</v>
      </c>
    </row>
    <row r="291" spans="1:4" ht="17.25" customHeight="1">
      <c r="A291" s="16" t="s">
        <v>83</v>
      </c>
      <c r="B291" s="52">
        <v>3914.4</v>
      </c>
      <c r="C291" s="55">
        <v>5000</v>
      </c>
      <c r="D291" s="68">
        <v>9000</v>
      </c>
    </row>
    <row r="292" spans="1:4" ht="17.25" customHeight="1">
      <c r="A292" s="16" t="s">
        <v>84</v>
      </c>
      <c r="B292" s="52">
        <v>3104.59</v>
      </c>
      <c r="C292" s="55">
        <v>5000</v>
      </c>
      <c r="D292" s="68">
        <v>5000</v>
      </c>
    </row>
    <row r="293" spans="1:4" ht="17.25" customHeight="1">
      <c r="A293" s="16" t="s">
        <v>85</v>
      </c>
      <c r="B293" s="52">
        <v>2110.61</v>
      </c>
      <c r="C293" s="55">
        <v>2200</v>
      </c>
      <c r="D293" s="68">
        <v>2200</v>
      </c>
    </row>
    <row r="294" spans="1:4" ht="17.25" customHeight="1">
      <c r="A294" s="16" t="s">
        <v>385</v>
      </c>
      <c r="B294" s="52">
        <v>0</v>
      </c>
      <c r="C294" s="55">
        <v>0</v>
      </c>
      <c r="D294" s="68">
        <v>0</v>
      </c>
    </row>
    <row r="295" spans="1:4" ht="17.25" customHeight="1">
      <c r="A295" s="17" t="s">
        <v>384</v>
      </c>
      <c r="B295" s="52">
        <v>0</v>
      </c>
      <c r="C295" s="55">
        <v>0</v>
      </c>
      <c r="D295" s="68">
        <v>0</v>
      </c>
    </row>
    <row r="296" ht="15">
      <c r="D296" s="68"/>
    </row>
    <row r="297" spans="1:4" ht="17.25" customHeight="1">
      <c r="A297" s="16" t="s">
        <v>222</v>
      </c>
      <c r="B297" s="52">
        <v>1956.28</v>
      </c>
      <c r="C297" s="61">
        <v>2100</v>
      </c>
      <c r="D297" s="68">
        <v>2200</v>
      </c>
    </row>
    <row r="298" spans="1:4" ht="17.25" customHeight="1">
      <c r="A298" s="16" t="s">
        <v>86</v>
      </c>
      <c r="B298" s="52">
        <v>41057.5</v>
      </c>
      <c r="C298" s="55">
        <v>43000</v>
      </c>
      <c r="D298" s="68">
        <v>47500</v>
      </c>
    </row>
    <row r="299" spans="1:4" ht="17.25" customHeight="1">
      <c r="A299" s="16"/>
      <c r="D299" s="68"/>
    </row>
    <row r="300" spans="1:4" ht="17.25" customHeight="1">
      <c r="A300" s="16" t="s">
        <v>100</v>
      </c>
      <c r="C300" s="61">
        <v>1000</v>
      </c>
      <c r="D300" s="68">
        <v>1000</v>
      </c>
    </row>
    <row r="301" spans="1:4" ht="17.25" customHeight="1">
      <c r="A301" s="16" t="s">
        <v>561</v>
      </c>
      <c r="C301" s="61">
        <v>750</v>
      </c>
      <c r="D301" s="68">
        <v>1000</v>
      </c>
    </row>
    <row r="302" spans="1:4" ht="17.25" customHeight="1">
      <c r="A302" s="16"/>
      <c r="D302" s="68"/>
    </row>
    <row r="303" spans="1:4" ht="17.25" customHeight="1">
      <c r="A303" s="16" t="s">
        <v>87</v>
      </c>
      <c r="B303" s="52">
        <v>6491.77</v>
      </c>
      <c r="C303" s="55">
        <v>8000</v>
      </c>
      <c r="D303" s="68">
        <v>8500</v>
      </c>
    </row>
    <row r="304" spans="1:4" ht="17.25" customHeight="1">
      <c r="A304" s="16"/>
      <c r="D304" s="68"/>
    </row>
    <row r="305" spans="1:4" ht="17.25" customHeight="1">
      <c r="A305" s="16" t="s">
        <v>118</v>
      </c>
      <c r="B305" s="52">
        <v>0</v>
      </c>
      <c r="C305" s="55">
        <v>0</v>
      </c>
      <c r="D305" s="68">
        <v>0</v>
      </c>
    </row>
    <row r="306" spans="1:4" ht="17.25" customHeight="1">
      <c r="A306" s="16" t="s">
        <v>366</v>
      </c>
      <c r="B306" s="52">
        <v>0</v>
      </c>
      <c r="C306" s="55">
        <v>0</v>
      </c>
      <c r="D306" s="68">
        <v>0</v>
      </c>
    </row>
    <row r="307" spans="1:4" ht="17.25" customHeight="1">
      <c r="A307" s="16"/>
      <c r="D307" s="68"/>
    </row>
    <row r="308" spans="1:4" ht="17.25" customHeight="1">
      <c r="A308" s="19" t="s">
        <v>119</v>
      </c>
      <c r="B308" s="33">
        <v>425579.52000000014</v>
      </c>
      <c r="C308" s="31">
        <v>457867.87561150006</v>
      </c>
      <c r="D308" s="31">
        <v>488626.13700438495</v>
      </c>
    </row>
    <row r="309" ht="17.25" customHeight="1">
      <c r="A309" s="16"/>
    </row>
    <row r="310" ht="17.25" customHeight="1">
      <c r="A310" s="16"/>
    </row>
    <row r="311" ht="17.25" customHeight="1">
      <c r="A311" s="19" t="s">
        <v>477</v>
      </c>
    </row>
    <row r="312" ht="17.25" customHeight="1">
      <c r="A312" s="16"/>
    </row>
    <row r="313" spans="1:4" ht="17.25" customHeight="1">
      <c r="A313" s="16" t="s">
        <v>122</v>
      </c>
      <c r="B313" s="52">
        <v>47639.28</v>
      </c>
      <c r="C313" s="61">
        <v>49068.48</v>
      </c>
      <c r="D313" s="68">
        <v>49853.5759</v>
      </c>
    </row>
    <row r="314" spans="1:4" ht="17.25" customHeight="1">
      <c r="A314" s="16" t="s">
        <v>73</v>
      </c>
      <c r="B314" s="52">
        <v>78631.52</v>
      </c>
      <c r="C314" s="61">
        <v>80632.5</v>
      </c>
      <c r="D314" s="68">
        <v>85215</v>
      </c>
    </row>
    <row r="315" spans="1:4" ht="17.25" customHeight="1">
      <c r="A315" s="16" t="s">
        <v>92</v>
      </c>
      <c r="B315" s="52">
        <v>727.85</v>
      </c>
      <c r="D315" s="68">
        <v>1291</v>
      </c>
    </row>
    <row r="316" spans="1:4" ht="17.25" customHeight="1">
      <c r="A316" s="16" t="s">
        <v>418</v>
      </c>
      <c r="B316" s="52">
        <v>2964.75</v>
      </c>
      <c r="C316" s="61">
        <v>3416.86</v>
      </c>
      <c r="D316" s="68">
        <v>0</v>
      </c>
    </row>
    <row r="317" spans="1:4" ht="17.25" customHeight="1">
      <c r="A317" s="16" t="s">
        <v>74</v>
      </c>
      <c r="D317" s="68"/>
    </row>
    <row r="318" spans="1:4" ht="17.25" customHeight="1">
      <c r="A318" s="16" t="s">
        <v>248</v>
      </c>
      <c r="B318" s="52">
        <v>30749.97</v>
      </c>
      <c r="C318" s="61">
        <v>34790.851200000005</v>
      </c>
      <c r="D318" s="68">
        <v>40399.2</v>
      </c>
    </row>
    <row r="319" spans="1:4" ht="17.25" customHeight="1">
      <c r="A319" s="16" t="s">
        <v>75</v>
      </c>
      <c r="B319" s="52">
        <v>81.6</v>
      </c>
      <c r="C319" s="61">
        <v>61.2</v>
      </c>
      <c r="D319" s="68">
        <v>81.6</v>
      </c>
    </row>
    <row r="320" spans="1:4" ht="17.25" customHeight="1">
      <c r="A320" s="16" t="s">
        <v>330</v>
      </c>
      <c r="B320" s="52">
        <v>287.34</v>
      </c>
      <c r="C320" s="61">
        <v>320.3712</v>
      </c>
      <c r="D320" s="68">
        <v>612</v>
      </c>
    </row>
    <row r="321" spans="1:4" ht="17.25" customHeight="1">
      <c r="A321" s="16" t="s">
        <v>331</v>
      </c>
      <c r="B321" s="52">
        <v>151.32</v>
      </c>
      <c r="C321" s="61">
        <v>148.68</v>
      </c>
      <c r="D321" s="68">
        <v>16.52</v>
      </c>
    </row>
    <row r="322" spans="1:4" ht="17.25" customHeight="1">
      <c r="A322" s="16" t="s">
        <v>76</v>
      </c>
      <c r="B322" s="52">
        <v>8642.01</v>
      </c>
      <c r="C322" s="51">
        <v>10183.51476</v>
      </c>
      <c r="D322" s="51">
        <v>10431.50755635</v>
      </c>
    </row>
    <row r="323" spans="1:4" ht="17.25" customHeight="1">
      <c r="A323" s="16" t="s">
        <v>77</v>
      </c>
      <c r="B323" s="52">
        <v>6485.46</v>
      </c>
      <c r="C323" s="51">
        <v>6686.085519</v>
      </c>
      <c r="D323" s="51">
        <v>6962.785087644999</v>
      </c>
    </row>
    <row r="324" spans="1:4" ht="17.25" customHeight="1">
      <c r="A324" s="16" t="s">
        <v>78</v>
      </c>
      <c r="B324" s="52">
        <v>1078.27</v>
      </c>
      <c r="C324" s="34">
        <v>1050.72</v>
      </c>
      <c r="D324" s="68">
        <v>1219.0499999999997</v>
      </c>
    </row>
    <row r="325" ht="17.25" customHeight="1">
      <c r="A325" s="16"/>
    </row>
    <row r="326" spans="1:4" ht="17.25" customHeight="1">
      <c r="A326" s="16" t="s">
        <v>79</v>
      </c>
      <c r="B326" s="52">
        <v>2769.4</v>
      </c>
      <c r="C326" s="55">
        <v>2500</v>
      </c>
      <c r="D326" s="68">
        <v>2700</v>
      </c>
    </row>
    <row r="327" spans="1:4" ht="17.25" customHeight="1">
      <c r="A327" s="16" t="s">
        <v>81</v>
      </c>
      <c r="B327" s="52">
        <v>7669.62</v>
      </c>
      <c r="C327" s="55">
        <v>4700</v>
      </c>
      <c r="D327" s="68">
        <v>5750</v>
      </c>
    </row>
    <row r="328" spans="1:4" ht="17.25" customHeight="1">
      <c r="A328" s="17"/>
      <c r="D328" s="68"/>
    </row>
    <row r="329" spans="1:4" ht="17.25" customHeight="1">
      <c r="A329" s="16" t="s">
        <v>82</v>
      </c>
      <c r="B329" s="52">
        <v>475.2</v>
      </c>
      <c r="C329" s="55">
        <v>500</v>
      </c>
      <c r="D329" s="68">
        <v>500</v>
      </c>
    </row>
    <row r="330" spans="1:4" ht="17.25" customHeight="1">
      <c r="A330" s="16" t="s">
        <v>83</v>
      </c>
      <c r="B330" s="52">
        <v>1300</v>
      </c>
      <c r="C330" s="55">
        <v>1900</v>
      </c>
      <c r="D330" s="68">
        <v>2000</v>
      </c>
    </row>
    <row r="331" spans="1:4" ht="17.25" customHeight="1">
      <c r="A331" s="16" t="s">
        <v>407</v>
      </c>
      <c r="B331" s="52">
        <v>0</v>
      </c>
      <c r="C331" s="55">
        <v>0</v>
      </c>
      <c r="D331" s="68"/>
    </row>
    <row r="332" spans="1:4" ht="17.25" customHeight="1">
      <c r="A332" s="16" t="s">
        <v>123</v>
      </c>
      <c r="B332" s="52">
        <v>250</v>
      </c>
      <c r="C332" s="55">
        <v>250</v>
      </c>
      <c r="D332" s="68">
        <v>250</v>
      </c>
    </row>
    <row r="333" spans="1:4" ht="17.25" customHeight="1">
      <c r="A333" s="16"/>
      <c r="D333" s="68"/>
    </row>
    <row r="334" spans="1:4" ht="17.25" customHeight="1">
      <c r="A334" s="16" t="s">
        <v>222</v>
      </c>
      <c r="B334" s="52">
        <v>409.93</v>
      </c>
      <c r="C334" s="55">
        <v>400</v>
      </c>
      <c r="D334" s="68">
        <v>4.25</v>
      </c>
    </row>
    <row r="335" spans="1:4" ht="17.25" customHeight="1">
      <c r="A335" s="16" t="s">
        <v>114</v>
      </c>
      <c r="B335" s="52">
        <v>3314.72</v>
      </c>
      <c r="C335" s="55">
        <v>6800</v>
      </c>
      <c r="D335" s="68">
        <v>6500</v>
      </c>
    </row>
    <row r="336" spans="1:4" ht="17.25" customHeight="1">
      <c r="A336" s="16" t="s">
        <v>87</v>
      </c>
      <c r="B336" s="52">
        <v>205.08</v>
      </c>
      <c r="C336" s="55">
        <v>150</v>
      </c>
      <c r="D336" s="68">
        <v>400</v>
      </c>
    </row>
    <row r="337" spans="1:4" ht="17.25" customHeight="1">
      <c r="A337" s="16"/>
      <c r="D337" s="68"/>
    </row>
    <row r="338" spans="1:4" ht="17.25" customHeight="1">
      <c r="A338" s="16" t="s">
        <v>118</v>
      </c>
      <c r="B338" s="52">
        <v>0</v>
      </c>
      <c r="C338" s="55">
        <v>0</v>
      </c>
      <c r="D338" s="68">
        <v>0</v>
      </c>
    </row>
    <row r="339" spans="1:4" ht="17.25" customHeight="1">
      <c r="A339" s="16"/>
      <c r="D339" s="68"/>
    </row>
    <row r="340" spans="1:4" ht="17.25" customHeight="1">
      <c r="A340" s="16" t="s">
        <v>124</v>
      </c>
      <c r="B340" s="52">
        <v>0</v>
      </c>
      <c r="C340" s="55">
        <v>275</v>
      </c>
      <c r="D340" s="68">
        <v>275</v>
      </c>
    </row>
    <row r="341" ht="17.25" customHeight="1">
      <c r="A341" s="16"/>
    </row>
    <row r="342" ht="17.25" customHeight="1">
      <c r="A342" s="16"/>
    </row>
    <row r="343" spans="1:4" ht="17.25" customHeight="1">
      <c r="A343" s="19" t="s">
        <v>482</v>
      </c>
      <c r="B343" s="32">
        <v>193833.31999999998</v>
      </c>
      <c r="C343" s="31">
        <v>203834.262679</v>
      </c>
      <c r="D343" s="31">
        <v>214461.488543995</v>
      </c>
    </row>
    <row r="344" ht="17.25" customHeight="1">
      <c r="A344" s="16"/>
    </row>
    <row r="345" ht="17.25" customHeight="1">
      <c r="A345" s="19" t="s">
        <v>481</v>
      </c>
    </row>
    <row r="346" ht="17.25" customHeight="1">
      <c r="A346" s="16"/>
    </row>
    <row r="347" spans="1:4" ht="17.25" customHeight="1">
      <c r="A347" s="16" t="s">
        <v>125</v>
      </c>
      <c r="B347" s="52">
        <v>53155.97</v>
      </c>
      <c r="C347" s="56">
        <v>55000</v>
      </c>
      <c r="D347" s="68">
        <v>54000</v>
      </c>
    </row>
    <row r="348" spans="1:4" ht="17.25" customHeight="1">
      <c r="A348" s="16" t="s">
        <v>76</v>
      </c>
      <c r="B348" s="52">
        <v>4066.57</v>
      </c>
      <c r="C348" s="56">
        <v>4100</v>
      </c>
      <c r="D348" s="68">
        <v>4100</v>
      </c>
    </row>
    <row r="349" spans="1:4" ht="17.25" customHeight="1">
      <c r="A349" s="16"/>
      <c r="D349" s="68"/>
    </row>
    <row r="350" spans="1:4" ht="17.25" customHeight="1">
      <c r="A350" s="16" t="s">
        <v>81</v>
      </c>
      <c r="B350" s="52">
        <v>10067.75</v>
      </c>
      <c r="C350" s="55">
        <v>11000</v>
      </c>
      <c r="D350" s="68">
        <v>10000</v>
      </c>
    </row>
    <row r="351" spans="1:4" ht="17.25" customHeight="1">
      <c r="A351" s="16" t="s">
        <v>126</v>
      </c>
      <c r="C351" s="55">
        <v>0</v>
      </c>
      <c r="D351" s="68"/>
    </row>
    <row r="352" spans="1:4" ht="17.25" customHeight="1">
      <c r="A352" s="16"/>
      <c r="D352" s="68"/>
    </row>
    <row r="353" spans="1:4" ht="17.25" customHeight="1">
      <c r="A353" s="16" t="s">
        <v>127</v>
      </c>
      <c r="B353" s="52">
        <v>11825</v>
      </c>
      <c r="C353" s="55">
        <v>11750</v>
      </c>
      <c r="D353" s="68">
        <v>12500</v>
      </c>
    </row>
    <row r="354" spans="1:4" ht="17.25" customHeight="1">
      <c r="A354" s="16"/>
      <c r="D354" s="68"/>
    </row>
    <row r="355" spans="1:4" ht="17.25" customHeight="1">
      <c r="A355" s="16" t="s">
        <v>124</v>
      </c>
      <c r="B355" s="52">
        <v>6821</v>
      </c>
      <c r="C355" s="55">
        <v>0</v>
      </c>
      <c r="D355" s="68"/>
    </row>
    <row r="356" spans="1:4" ht="17.25" customHeight="1">
      <c r="A356" s="16"/>
      <c r="D356" s="68"/>
    </row>
    <row r="357" spans="1:4" ht="17.25" customHeight="1">
      <c r="A357" s="19" t="s">
        <v>128</v>
      </c>
      <c r="B357" s="32">
        <v>85936.29000000001</v>
      </c>
      <c r="C357" s="31">
        <v>81850</v>
      </c>
      <c r="D357" s="31">
        <v>80600</v>
      </c>
    </row>
    <row r="358" ht="17.25" customHeight="1">
      <c r="A358" s="16"/>
    </row>
    <row r="359" ht="17.25" customHeight="1">
      <c r="A359" s="19" t="s">
        <v>498</v>
      </c>
    </row>
    <row r="360" ht="17.25" customHeight="1">
      <c r="A360" s="16"/>
    </row>
    <row r="361" spans="1:4" ht="17.25" customHeight="1">
      <c r="A361" s="16" t="s">
        <v>129</v>
      </c>
      <c r="B361" s="52">
        <v>31723.38</v>
      </c>
      <c r="C361" s="61">
        <v>32675.28</v>
      </c>
      <c r="D361" s="68">
        <v>33198.063899999994</v>
      </c>
    </row>
    <row r="362" spans="1:4" ht="17.25" customHeight="1">
      <c r="A362" s="16" t="s">
        <v>418</v>
      </c>
      <c r="B362" s="52">
        <v>2964.75</v>
      </c>
      <c r="C362" s="61">
        <v>3416.86</v>
      </c>
      <c r="D362" s="68">
        <v>3929.3999999999996</v>
      </c>
    </row>
    <row r="363" spans="1:4" ht="17.25" customHeight="1">
      <c r="A363" s="16"/>
      <c r="D363" s="68"/>
    </row>
    <row r="364" spans="1:4" ht="17.25" customHeight="1">
      <c r="A364" s="16" t="s">
        <v>74</v>
      </c>
      <c r="D364" s="68"/>
    </row>
    <row r="365" spans="1:4" ht="17.25" customHeight="1">
      <c r="A365" s="16" t="s">
        <v>248</v>
      </c>
      <c r="B365" s="52">
        <v>17637.16</v>
      </c>
      <c r="C365" s="61">
        <v>17448.480000000003</v>
      </c>
      <c r="D365" s="68">
        <v>26725.199999999997</v>
      </c>
    </row>
    <row r="366" spans="1:4" ht="17.25" customHeight="1">
      <c r="A366" s="16" t="s">
        <v>75</v>
      </c>
      <c r="B366" s="52">
        <v>45.96</v>
      </c>
      <c r="C366" s="61">
        <v>45.959999999999994</v>
      </c>
      <c r="D366" s="68">
        <v>61.199999999999996</v>
      </c>
    </row>
    <row r="367" spans="1:4" ht="17.25" customHeight="1">
      <c r="A367" s="16" t="s">
        <v>330</v>
      </c>
      <c r="B367" s="52">
        <v>287.34</v>
      </c>
      <c r="C367" s="61">
        <v>483.22656</v>
      </c>
      <c r="D367" s="68">
        <v>459</v>
      </c>
    </row>
    <row r="368" spans="1:4" ht="17.25" customHeight="1">
      <c r="A368" s="16" t="s">
        <v>331</v>
      </c>
      <c r="B368" s="52">
        <v>151.32</v>
      </c>
      <c r="C368" s="61">
        <v>156.6</v>
      </c>
      <c r="D368" s="68">
        <v>148.68</v>
      </c>
    </row>
    <row r="369" spans="1:4" ht="17.25" customHeight="1">
      <c r="A369" s="16" t="s">
        <v>76</v>
      </c>
      <c r="B369" s="52">
        <v>2204.66</v>
      </c>
      <c r="C369" s="51">
        <v>2761.04871</v>
      </c>
      <c r="D369" s="51">
        <v>2840.2509883499997</v>
      </c>
    </row>
    <row r="370" spans="1:4" ht="17.25" customHeight="1">
      <c r="A370" s="16" t="s">
        <v>77</v>
      </c>
      <c r="B370" s="52">
        <v>1635.66</v>
      </c>
      <c r="C370" s="51">
        <v>1684.410684</v>
      </c>
      <c r="D370" s="51">
        <v>1711.3601940449996</v>
      </c>
    </row>
    <row r="371" ht="17.25" customHeight="1">
      <c r="A371" s="16"/>
    </row>
    <row r="372" spans="1:4" ht="17.25" customHeight="1">
      <c r="A372" s="16" t="s">
        <v>79</v>
      </c>
      <c r="B372" s="52">
        <v>18.88</v>
      </c>
      <c r="C372" s="55">
        <v>50</v>
      </c>
      <c r="D372" s="68">
        <v>75</v>
      </c>
    </row>
    <row r="373" spans="1:4" ht="17.25" customHeight="1">
      <c r="A373" s="16" t="s">
        <v>81</v>
      </c>
      <c r="B373" s="52">
        <v>2.42</v>
      </c>
      <c r="C373" s="55">
        <v>7</v>
      </c>
      <c r="D373" s="68">
        <v>7</v>
      </c>
    </row>
    <row r="374" spans="1:4" ht="17.25" customHeight="1">
      <c r="A374" s="16"/>
      <c r="D374" s="68"/>
    </row>
    <row r="375" spans="1:4" ht="17.25" customHeight="1">
      <c r="A375" s="16" t="s">
        <v>82</v>
      </c>
      <c r="B375" s="52">
        <v>0</v>
      </c>
      <c r="C375" s="55">
        <v>0</v>
      </c>
      <c r="D375" s="68"/>
    </row>
    <row r="376" spans="1:4" ht="17.25" customHeight="1">
      <c r="A376" s="16" t="s">
        <v>83</v>
      </c>
      <c r="B376" s="52">
        <v>1349</v>
      </c>
      <c r="C376" s="55">
        <v>3000</v>
      </c>
      <c r="D376" s="73">
        <v>2000</v>
      </c>
    </row>
    <row r="377" spans="1:4" ht="17.25" customHeight="1">
      <c r="A377" s="16" t="s">
        <v>84</v>
      </c>
      <c r="B377" s="52">
        <v>0</v>
      </c>
      <c r="C377" s="55">
        <v>0</v>
      </c>
      <c r="D377" s="68"/>
    </row>
    <row r="378" spans="1:4" ht="17.25" customHeight="1">
      <c r="A378" s="16" t="s">
        <v>86</v>
      </c>
      <c r="B378" s="52">
        <v>4.43</v>
      </c>
      <c r="C378" s="55">
        <v>15</v>
      </c>
      <c r="D378" s="68">
        <v>10</v>
      </c>
    </row>
    <row r="379" spans="1:4" ht="17.25" customHeight="1">
      <c r="A379" s="16" t="s">
        <v>190</v>
      </c>
      <c r="D379" s="68"/>
    </row>
    <row r="380" spans="1:4" ht="17.25" customHeight="1">
      <c r="A380" s="16" t="s">
        <v>87</v>
      </c>
      <c r="B380" s="52">
        <v>635.37</v>
      </c>
      <c r="C380" s="55">
        <v>700</v>
      </c>
      <c r="D380" s="68">
        <v>650</v>
      </c>
    </row>
    <row r="381" ht="17.25" customHeight="1">
      <c r="A381" s="16"/>
    </row>
    <row r="382" spans="1:4" ht="17.25" customHeight="1">
      <c r="A382" s="19" t="s">
        <v>130</v>
      </c>
      <c r="B382" s="32">
        <v>58660.33000000001</v>
      </c>
      <c r="C382" s="31">
        <v>62443.86595400001</v>
      </c>
      <c r="D382" s="31">
        <v>71815.155082395</v>
      </c>
    </row>
    <row r="383" ht="17.25" customHeight="1">
      <c r="A383" s="16"/>
    </row>
    <row r="384" ht="17.25" customHeight="1">
      <c r="A384" s="16"/>
    </row>
    <row r="385" ht="17.25" customHeight="1">
      <c r="A385" s="19" t="s">
        <v>531</v>
      </c>
    </row>
    <row r="386" ht="17.25" customHeight="1">
      <c r="A386" s="16"/>
    </row>
    <row r="387" spans="1:4" ht="17.25" customHeight="1">
      <c r="A387" s="16" t="s">
        <v>131</v>
      </c>
      <c r="B387" s="52">
        <v>49879.44</v>
      </c>
      <c r="C387" s="61">
        <v>51375.93</v>
      </c>
      <c r="D387" s="68">
        <v>52197.9383</v>
      </c>
    </row>
    <row r="388" spans="1:4" ht="17.25" customHeight="1">
      <c r="A388" s="16" t="s">
        <v>73</v>
      </c>
      <c r="B388" s="52">
        <v>79510.22</v>
      </c>
      <c r="C388" s="61">
        <v>83752.5</v>
      </c>
      <c r="D388" s="68">
        <v>87421.5</v>
      </c>
    </row>
    <row r="389" spans="1:4" ht="17.25" customHeight="1">
      <c r="A389" s="16" t="s">
        <v>418</v>
      </c>
      <c r="B389" s="52">
        <v>3214.05</v>
      </c>
      <c r="C389" s="61">
        <v>3701.91</v>
      </c>
      <c r="D389" s="68">
        <v>4257.24</v>
      </c>
    </row>
    <row r="390" spans="1:4" ht="17.25" customHeight="1">
      <c r="A390" s="16" t="s">
        <v>74</v>
      </c>
      <c r="D390" s="68"/>
    </row>
    <row r="391" spans="1:4" ht="17.25" customHeight="1">
      <c r="A391" s="16" t="s">
        <v>248</v>
      </c>
      <c r="B391" s="52">
        <v>31980.21</v>
      </c>
      <c r="C391" s="61">
        <v>34664.7168</v>
      </c>
      <c r="D391" s="68">
        <v>38414.159999999996</v>
      </c>
    </row>
    <row r="392" spans="1:4" ht="17.25" customHeight="1">
      <c r="A392" s="16" t="s">
        <v>75</v>
      </c>
      <c r="B392" s="52">
        <v>122.4</v>
      </c>
      <c r="C392" s="61">
        <v>122.4</v>
      </c>
      <c r="D392" s="68">
        <v>122.39999999999999</v>
      </c>
    </row>
    <row r="393" spans="1:4" ht="17.25" customHeight="1">
      <c r="A393" s="16" t="s">
        <v>330</v>
      </c>
      <c r="B393" s="52">
        <v>287.34</v>
      </c>
      <c r="C393" s="61">
        <v>483.22656</v>
      </c>
      <c r="D393" s="68">
        <v>459</v>
      </c>
    </row>
    <row r="394" spans="1:4" ht="17.25" customHeight="1">
      <c r="A394" s="16" t="s">
        <v>331</v>
      </c>
      <c r="B394" s="52">
        <v>151.32</v>
      </c>
      <c r="C394" s="61">
        <v>156.6</v>
      </c>
      <c r="D394" s="68">
        <v>148.68</v>
      </c>
    </row>
    <row r="395" spans="1:4" ht="17.25" customHeight="1">
      <c r="A395" s="16" t="s">
        <v>76</v>
      </c>
      <c r="B395" s="52">
        <v>9584.27</v>
      </c>
      <c r="C395" s="51">
        <v>10337.324895</v>
      </c>
      <c r="D395" s="51">
        <v>10680.887029950001</v>
      </c>
    </row>
    <row r="396" spans="1:4" ht="17.25" customHeight="1">
      <c r="A396" s="16" t="s">
        <v>77</v>
      </c>
      <c r="B396" s="52">
        <v>6670.18</v>
      </c>
      <c r="C396" s="51">
        <v>6965.8705665</v>
      </c>
      <c r="D396" s="51">
        <v>7197.382044365</v>
      </c>
    </row>
    <row r="397" spans="1:4" ht="17.25" customHeight="1">
      <c r="A397" s="16" t="s">
        <v>78</v>
      </c>
      <c r="B397" s="52">
        <v>1031.6</v>
      </c>
      <c r="C397" s="34">
        <v>1050.72</v>
      </c>
      <c r="D397" s="68">
        <v>1219.05</v>
      </c>
    </row>
    <row r="398" ht="17.25" customHeight="1">
      <c r="A398" s="16"/>
    </row>
    <row r="399" spans="1:4" ht="17.25" customHeight="1">
      <c r="A399" s="16" t="s">
        <v>79</v>
      </c>
      <c r="B399" s="52">
        <v>1863.27</v>
      </c>
      <c r="C399" s="55">
        <v>2500</v>
      </c>
      <c r="D399" s="68">
        <v>2500</v>
      </c>
    </row>
    <row r="400" spans="1:4" ht="17.25" customHeight="1">
      <c r="A400" s="16" t="s">
        <v>81</v>
      </c>
      <c r="B400" s="52">
        <v>759.19</v>
      </c>
      <c r="C400" s="55">
        <v>1000</v>
      </c>
      <c r="D400" s="68">
        <v>900</v>
      </c>
    </row>
    <row r="401" spans="1:4" ht="17.25" customHeight="1">
      <c r="A401" s="16"/>
      <c r="D401" s="68"/>
    </row>
    <row r="402" spans="1:4" ht="17.25" customHeight="1">
      <c r="A402" s="16" t="s">
        <v>83</v>
      </c>
      <c r="B402" s="52">
        <v>1000</v>
      </c>
      <c r="C402" s="55">
        <v>3000</v>
      </c>
      <c r="D402" s="68">
        <v>3000</v>
      </c>
    </row>
    <row r="403" spans="1:4" ht="17.25" customHeight="1">
      <c r="A403" s="16" t="s">
        <v>85</v>
      </c>
      <c r="B403" s="52">
        <v>634.55</v>
      </c>
      <c r="C403" s="55">
        <v>1000</v>
      </c>
      <c r="D403" s="68">
        <v>1000</v>
      </c>
    </row>
    <row r="404" spans="1:4" ht="17.25" customHeight="1">
      <c r="A404" s="16" t="s">
        <v>123</v>
      </c>
      <c r="B404" s="52">
        <v>1989.35</v>
      </c>
      <c r="C404" s="55">
        <v>250</v>
      </c>
      <c r="D404" s="68">
        <v>250</v>
      </c>
    </row>
    <row r="405" spans="1:4" ht="17.25" customHeight="1">
      <c r="A405" s="16" t="s">
        <v>339</v>
      </c>
      <c r="B405" s="52">
        <v>3397.42</v>
      </c>
      <c r="C405" s="64">
        <v>3750</v>
      </c>
      <c r="D405" s="68">
        <v>3750</v>
      </c>
    </row>
    <row r="406" spans="1:4" ht="17.25" customHeight="1">
      <c r="A406" s="16"/>
      <c r="D406" s="68"/>
    </row>
    <row r="407" spans="1:4" ht="17.25" customHeight="1">
      <c r="A407" s="16" t="s">
        <v>222</v>
      </c>
      <c r="B407" s="52">
        <v>614.89</v>
      </c>
      <c r="C407" s="55">
        <v>675</v>
      </c>
      <c r="D407" s="68">
        <v>675</v>
      </c>
    </row>
    <row r="408" spans="1:4" ht="17.25" customHeight="1">
      <c r="A408" s="16" t="s">
        <v>86</v>
      </c>
      <c r="B408" s="52">
        <v>1966.81</v>
      </c>
      <c r="C408" s="55">
        <v>2750</v>
      </c>
      <c r="D408" s="68">
        <v>2750</v>
      </c>
    </row>
    <row r="409" spans="1:4" ht="17.25" customHeight="1">
      <c r="A409" s="16"/>
      <c r="D409" s="68"/>
    </row>
    <row r="410" spans="1:4" ht="17.25" customHeight="1">
      <c r="A410" s="16" t="s">
        <v>132</v>
      </c>
      <c r="B410" s="52">
        <v>202.5</v>
      </c>
      <c r="C410" s="55">
        <v>600</v>
      </c>
      <c r="D410" s="68">
        <v>750</v>
      </c>
    </row>
    <row r="411" spans="1:4" ht="17.25" customHeight="1">
      <c r="A411" s="16" t="s">
        <v>118</v>
      </c>
      <c r="B411" s="52">
        <v>0</v>
      </c>
      <c r="C411" s="55">
        <v>0</v>
      </c>
      <c r="D411" s="68">
        <v>0</v>
      </c>
    </row>
    <row r="412" spans="1:4" ht="17.25" customHeight="1">
      <c r="A412" s="16"/>
      <c r="D412" s="68"/>
    </row>
    <row r="413" spans="1:4" ht="17.25" customHeight="1">
      <c r="A413" s="16" t="s">
        <v>124</v>
      </c>
      <c r="B413" s="52">
        <v>0</v>
      </c>
      <c r="C413" s="61">
        <v>0</v>
      </c>
      <c r="D413" s="68">
        <v>0</v>
      </c>
    </row>
    <row r="414" spans="1:4" ht="17.25" customHeight="1">
      <c r="A414" s="16"/>
      <c r="D414" s="68"/>
    </row>
    <row r="415" ht="17.25" customHeight="1">
      <c r="A415" s="16"/>
    </row>
    <row r="416" spans="1:4" ht="17.25" customHeight="1">
      <c r="A416" s="19" t="s">
        <v>133</v>
      </c>
      <c r="B416" s="47">
        <v>194859.00999999998</v>
      </c>
      <c r="C416" s="57">
        <v>208136.1988215</v>
      </c>
      <c r="D416" s="57">
        <v>217693.23737431498</v>
      </c>
    </row>
    <row r="417" ht="17.25" customHeight="1">
      <c r="A417" s="16"/>
    </row>
    <row r="418" ht="17.25" customHeight="1">
      <c r="A418" s="19"/>
    </row>
    <row r="419" ht="17.25" customHeight="1">
      <c r="A419" s="19" t="s">
        <v>483</v>
      </c>
    </row>
    <row r="420" ht="17.25" customHeight="1">
      <c r="A420" s="19"/>
    </row>
    <row r="421" spans="1:4" ht="17.25" customHeight="1">
      <c r="A421" s="16" t="s">
        <v>135</v>
      </c>
      <c r="B421" s="52">
        <v>49443.16</v>
      </c>
      <c r="C421" s="61">
        <v>50926.54</v>
      </c>
      <c r="D421" s="68">
        <v>52454.336200000005</v>
      </c>
    </row>
    <row r="422" spans="1:4" ht="17.25" customHeight="1">
      <c r="A422" s="17" t="s">
        <v>347</v>
      </c>
      <c r="B422" s="52">
        <v>7336.94</v>
      </c>
      <c r="C422" s="61">
        <v>5952.3702</v>
      </c>
      <c r="D422" s="68"/>
    </row>
    <row r="423" spans="1:4" ht="17.25" customHeight="1">
      <c r="A423" s="17" t="s">
        <v>346</v>
      </c>
      <c r="D423" s="68"/>
    </row>
    <row r="424" spans="1:4" ht="17.25" customHeight="1">
      <c r="A424" s="17" t="s">
        <v>136</v>
      </c>
      <c r="B424" s="52">
        <v>165418.31</v>
      </c>
      <c r="C424" s="61">
        <v>193089</v>
      </c>
      <c r="D424" s="68">
        <v>72937.5</v>
      </c>
    </row>
    <row r="425" spans="1:4" ht="17.25" customHeight="1">
      <c r="A425" s="16" t="s">
        <v>418</v>
      </c>
      <c r="B425" s="52">
        <v>5929.5</v>
      </c>
      <c r="C425" s="61">
        <v>6833.7</v>
      </c>
      <c r="D425" s="68">
        <v>3929.3999999999996</v>
      </c>
    </row>
    <row r="426" spans="1:4" ht="17.25" customHeight="1">
      <c r="A426" s="16" t="s">
        <v>74</v>
      </c>
      <c r="D426" s="68"/>
    </row>
    <row r="427" spans="1:4" ht="17.25" customHeight="1">
      <c r="A427" s="16" t="s">
        <v>248</v>
      </c>
      <c r="B427" s="52">
        <v>27885.19</v>
      </c>
      <c r="C427" s="61">
        <v>20782.137600000002</v>
      </c>
      <c r="D427" s="68">
        <v>24714.005</v>
      </c>
    </row>
    <row r="428" spans="1:4" ht="17.25" customHeight="1">
      <c r="A428" s="16" t="s">
        <v>75</v>
      </c>
      <c r="B428" s="52">
        <v>168.36</v>
      </c>
      <c r="C428" s="61">
        <v>163.2</v>
      </c>
      <c r="D428" s="68">
        <v>122.4</v>
      </c>
    </row>
    <row r="429" spans="1:4" ht="17.25" customHeight="1">
      <c r="A429" s="16" t="s">
        <v>330</v>
      </c>
      <c r="B429" s="52">
        <v>498.09</v>
      </c>
      <c r="C429" s="61">
        <v>805.3776</v>
      </c>
      <c r="D429" s="68">
        <v>535.5</v>
      </c>
    </row>
    <row r="430" spans="1:4" ht="17.25" customHeight="1">
      <c r="A430" s="16" t="s">
        <v>331</v>
      </c>
      <c r="B430" s="52">
        <v>262.36</v>
      </c>
      <c r="C430" s="61">
        <v>261</v>
      </c>
      <c r="D430" s="68">
        <v>173.46</v>
      </c>
    </row>
    <row r="431" spans="1:4" ht="17.25" customHeight="1">
      <c r="A431" s="16" t="s">
        <v>76</v>
      </c>
      <c r="B431" s="52">
        <v>17007.52</v>
      </c>
      <c r="C431" s="36">
        <v>19645.323180299998</v>
      </c>
      <c r="D431" s="36">
        <v>9893.074569299999</v>
      </c>
    </row>
    <row r="432" spans="1:4" ht="17.25" customHeight="1">
      <c r="A432" s="16" t="s">
        <v>77</v>
      </c>
      <c r="B432" s="52">
        <v>8775.66</v>
      </c>
      <c r="C432" s="36">
        <v>10103.131912</v>
      </c>
      <c r="D432" s="36">
        <v>3988.07998111</v>
      </c>
    </row>
    <row r="433" spans="1:4" ht="17.25" customHeight="1">
      <c r="A433" s="16" t="s">
        <v>78</v>
      </c>
      <c r="B433" s="52">
        <v>2802.48</v>
      </c>
      <c r="C433" s="51">
        <v>2801.92</v>
      </c>
      <c r="D433" s="68">
        <v>1422.225</v>
      </c>
    </row>
    <row r="434" spans="1:4" ht="17.25" customHeight="1">
      <c r="A434" s="16" t="s">
        <v>333</v>
      </c>
      <c r="B434" s="52">
        <v>0</v>
      </c>
      <c r="D434" s="68">
        <v>0</v>
      </c>
    </row>
    <row r="435" spans="1:4" ht="17.25" customHeight="1">
      <c r="A435" s="16"/>
      <c r="D435" s="68"/>
    </row>
    <row r="436" spans="1:4" ht="17.25" customHeight="1">
      <c r="A436" s="16" t="s">
        <v>79</v>
      </c>
      <c r="B436" s="52">
        <v>186.18</v>
      </c>
      <c r="C436" s="65">
        <v>500</v>
      </c>
      <c r="D436" s="68">
        <v>500</v>
      </c>
    </row>
    <row r="437" spans="1:4" ht="17.25" customHeight="1">
      <c r="A437" s="16" t="s">
        <v>81</v>
      </c>
      <c r="B437" s="52">
        <v>596.63</v>
      </c>
      <c r="C437" s="65">
        <v>750</v>
      </c>
      <c r="D437" s="68">
        <v>750</v>
      </c>
    </row>
    <row r="438" spans="1:4" ht="17.25" customHeight="1">
      <c r="A438" s="16"/>
      <c r="C438" s="65"/>
      <c r="D438" s="68"/>
    </row>
    <row r="439" spans="1:4" ht="17.25" customHeight="1">
      <c r="A439" s="17" t="s">
        <v>144</v>
      </c>
      <c r="B439" s="52">
        <v>6002.82</v>
      </c>
      <c r="C439" s="65">
        <v>7000</v>
      </c>
      <c r="D439" s="68">
        <v>8500</v>
      </c>
    </row>
    <row r="440" spans="1:4" ht="17.25" customHeight="1">
      <c r="A440" s="16" t="s">
        <v>167</v>
      </c>
      <c r="B440" s="52">
        <v>2350.96</v>
      </c>
      <c r="C440" s="65">
        <v>2398.56</v>
      </c>
      <c r="D440" s="68">
        <v>18731.88</v>
      </c>
    </row>
    <row r="441" spans="1:4" ht="17.25" customHeight="1">
      <c r="A441" s="17" t="s">
        <v>445</v>
      </c>
      <c r="B441" s="52">
        <v>200</v>
      </c>
      <c r="C441" s="65">
        <v>500</v>
      </c>
      <c r="D441" s="68">
        <v>400</v>
      </c>
    </row>
    <row r="442" spans="1:4" ht="17.25" customHeight="1">
      <c r="A442" s="17" t="s">
        <v>386</v>
      </c>
      <c r="B442" s="52">
        <v>39406.23</v>
      </c>
      <c r="C442" s="65">
        <v>37500</v>
      </c>
      <c r="D442" s="68">
        <v>40500</v>
      </c>
    </row>
    <row r="443" spans="1:4" ht="17.25" customHeight="1">
      <c r="A443" s="17" t="s">
        <v>444</v>
      </c>
      <c r="B443" s="52">
        <v>1920</v>
      </c>
      <c r="C443" s="65">
        <v>2000</v>
      </c>
      <c r="D443" s="68">
        <v>2000</v>
      </c>
    </row>
    <row r="444" spans="1:4" ht="17.25" customHeight="1">
      <c r="A444" s="17" t="s">
        <v>468</v>
      </c>
      <c r="B444" s="52">
        <v>0</v>
      </c>
      <c r="C444" s="65">
        <v>0</v>
      </c>
      <c r="D444" s="68">
        <v>0</v>
      </c>
    </row>
    <row r="445" spans="1:4" ht="17.25" customHeight="1">
      <c r="A445" s="17" t="s">
        <v>139</v>
      </c>
      <c r="B445" s="52">
        <v>350710.65</v>
      </c>
      <c r="C445" s="65">
        <v>313428</v>
      </c>
      <c r="D445" s="68">
        <v>0</v>
      </c>
    </row>
    <row r="446" spans="1:4" ht="17.25" customHeight="1">
      <c r="A446" s="17" t="s">
        <v>140</v>
      </c>
      <c r="B446" s="52">
        <v>104469.2</v>
      </c>
      <c r="C446" s="45">
        <v>75326.56</v>
      </c>
      <c r="D446" s="68">
        <v>84072.35</v>
      </c>
    </row>
    <row r="447" spans="1:4" ht="17.25" customHeight="1">
      <c r="A447" s="17" t="s">
        <v>456</v>
      </c>
      <c r="B447" s="52">
        <v>25214.92</v>
      </c>
      <c r="C447" s="45">
        <v>18334</v>
      </c>
      <c r="D447" s="68">
        <v>16334</v>
      </c>
    </row>
    <row r="448" spans="1:4" ht="17.25" customHeight="1">
      <c r="A448" s="17" t="s">
        <v>420</v>
      </c>
      <c r="B448" s="52">
        <v>402.72</v>
      </c>
      <c r="C448" s="45">
        <v>3340</v>
      </c>
      <c r="D448" s="68">
        <v>7740</v>
      </c>
    </row>
    <row r="449" spans="1:4" ht="17.25" customHeight="1">
      <c r="A449" s="17" t="s">
        <v>141</v>
      </c>
      <c r="B449" s="52">
        <v>0</v>
      </c>
      <c r="C449" s="45">
        <v>0</v>
      </c>
      <c r="D449" s="68">
        <v>0</v>
      </c>
    </row>
    <row r="450" spans="1:4" ht="17.25" customHeight="1">
      <c r="A450" s="17" t="s">
        <v>142</v>
      </c>
      <c r="B450" s="52">
        <v>30622.61</v>
      </c>
      <c r="C450" s="45">
        <v>37000</v>
      </c>
      <c r="D450" s="68">
        <v>37000</v>
      </c>
    </row>
    <row r="451" spans="1:4" ht="17.25" customHeight="1">
      <c r="A451" s="17" t="s">
        <v>143</v>
      </c>
      <c r="B451" s="52">
        <v>11806.14</v>
      </c>
      <c r="C451" s="45">
        <v>19149</v>
      </c>
      <c r="D451" s="68">
        <v>19149</v>
      </c>
    </row>
    <row r="452" spans="1:4" ht="17.25" customHeight="1">
      <c r="A452" s="17" t="s">
        <v>327</v>
      </c>
      <c r="B452" s="52">
        <v>9715.2</v>
      </c>
      <c r="C452" s="65">
        <v>20000</v>
      </c>
      <c r="D452" s="68">
        <v>0</v>
      </c>
    </row>
    <row r="453" spans="1:4" ht="17.25" customHeight="1">
      <c r="A453" s="29" t="s">
        <v>443</v>
      </c>
      <c r="C453" s="65"/>
      <c r="D453" s="68">
        <v>0</v>
      </c>
    </row>
    <row r="454" spans="1:4" ht="17.25" customHeight="1">
      <c r="A454" s="29" t="s">
        <v>538</v>
      </c>
      <c r="B454" s="52">
        <v>1081.9</v>
      </c>
      <c r="C454" s="65">
        <v>1000</v>
      </c>
      <c r="D454" s="68">
        <v>1000</v>
      </c>
    </row>
    <row r="455" ht="15">
      <c r="C455" s="65"/>
    </row>
    <row r="456" spans="1:4" ht="17.25" customHeight="1">
      <c r="A456" s="17" t="s">
        <v>222</v>
      </c>
      <c r="B456" s="52">
        <v>1222.98</v>
      </c>
      <c r="C456" s="65">
        <v>1350</v>
      </c>
      <c r="D456" s="68">
        <v>1350</v>
      </c>
    </row>
    <row r="457" spans="1:4" ht="17.25" customHeight="1">
      <c r="A457" s="16" t="s">
        <v>86</v>
      </c>
      <c r="B457" s="52">
        <v>903.62</v>
      </c>
      <c r="C457" s="65">
        <v>3500</v>
      </c>
      <c r="D457" s="68">
        <v>3500</v>
      </c>
    </row>
    <row r="458" ht="15">
      <c r="C458" s="65"/>
    </row>
    <row r="459" spans="1:4" ht="17.25" customHeight="1">
      <c r="A459" s="17" t="s">
        <v>145</v>
      </c>
      <c r="B459" s="52">
        <v>1250</v>
      </c>
      <c r="C459" s="65">
        <v>1500</v>
      </c>
      <c r="D459" s="68">
        <v>1500</v>
      </c>
    </row>
    <row r="460" spans="1:4" ht="17.25" customHeight="1">
      <c r="A460" s="17" t="s">
        <v>446</v>
      </c>
      <c r="B460" s="52">
        <v>880.32</v>
      </c>
      <c r="C460" s="65">
        <v>1000</v>
      </c>
      <c r="D460" s="68">
        <v>1000</v>
      </c>
    </row>
    <row r="461" ht="17.25" customHeight="1">
      <c r="A461" s="17"/>
    </row>
    <row r="462" spans="1:4" ht="17.25" customHeight="1">
      <c r="A462" s="19" t="s">
        <v>146</v>
      </c>
      <c r="B462" s="48">
        <v>874470.6499999999</v>
      </c>
      <c r="C462" s="58">
        <v>856939.8204923</v>
      </c>
      <c r="D462" s="58">
        <v>414197.21075041</v>
      </c>
    </row>
    <row r="463" ht="17.25" customHeight="1">
      <c r="A463" s="16"/>
    </row>
    <row r="464" ht="17.25" customHeight="1">
      <c r="A464" s="16"/>
    </row>
    <row r="465" ht="17.25" customHeight="1">
      <c r="A465" s="25" t="s">
        <v>499</v>
      </c>
    </row>
    <row r="466" ht="17.25" customHeight="1">
      <c r="A466" s="16"/>
    </row>
    <row r="467" spans="1:4" ht="17.25" customHeight="1">
      <c r="A467" s="16" t="s">
        <v>135</v>
      </c>
      <c r="B467" s="52">
        <v>47061.56</v>
      </c>
      <c r="C467" s="61">
        <v>48473.31</v>
      </c>
      <c r="D467" s="68">
        <v>49927.5093</v>
      </c>
    </row>
    <row r="468" spans="1:4" ht="17.25" customHeight="1">
      <c r="A468" s="17" t="s">
        <v>346</v>
      </c>
      <c r="B468" s="52">
        <v>308575.3</v>
      </c>
      <c r="C468" s="61">
        <v>311676.03</v>
      </c>
      <c r="D468" s="68">
        <v>396886.68</v>
      </c>
    </row>
    <row r="469" spans="1:4" ht="17.25" customHeight="1">
      <c r="A469" s="17"/>
      <c r="D469" s="68"/>
    </row>
    <row r="470" spans="1:4" ht="17.25" customHeight="1">
      <c r="A470" s="16" t="s">
        <v>418</v>
      </c>
      <c r="B470" s="52">
        <v>11859</v>
      </c>
      <c r="C470" s="61">
        <v>13667.4</v>
      </c>
      <c r="D470" s="68">
        <v>11788.199999999999</v>
      </c>
    </row>
    <row r="471" spans="1:4" ht="17.25" customHeight="1">
      <c r="A471" s="16" t="s">
        <v>74</v>
      </c>
      <c r="D471" s="68"/>
    </row>
    <row r="472" spans="1:4" ht="17.25" customHeight="1">
      <c r="A472" s="16" t="s">
        <v>248</v>
      </c>
      <c r="B472" s="52">
        <v>26228.1</v>
      </c>
      <c r="C472" s="61">
        <v>29708.8512</v>
      </c>
      <c r="D472" s="68">
        <v>47823.36</v>
      </c>
    </row>
    <row r="473" spans="1:4" ht="17.25" customHeight="1">
      <c r="A473" s="16" t="s">
        <v>75</v>
      </c>
      <c r="B473" s="52">
        <v>163.2</v>
      </c>
      <c r="C473" s="61">
        <v>163.2</v>
      </c>
      <c r="D473" s="68">
        <v>183.6</v>
      </c>
    </row>
    <row r="474" spans="1:4" ht="17.25" customHeight="1">
      <c r="A474" s="16" t="s">
        <v>330</v>
      </c>
      <c r="B474" s="52">
        <v>383.12</v>
      </c>
      <c r="C474" s="61">
        <v>644.30208</v>
      </c>
      <c r="D474" s="68">
        <v>612</v>
      </c>
    </row>
    <row r="475" spans="1:4" ht="17.25" customHeight="1">
      <c r="A475" s="16" t="s">
        <v>331</v>
      </c>
      <c r="B475" s="52">
        <v>252.2</v>
      </c>
      <c r="C475" s="61">
        <v>261</v>
      </c>
      <c r="D475" s="68">
        <v>198.24</v>
      </c>
    </row>
    <row r="476" spans="1:4" ht="17.25" customHeight="1">
      <c r="A476" s="16" t="s">
        <v>76</v>
      </c>
      <c r="B476" s="52">
        <v>27278.33</v>
      </c>
      <c r="C476" s="51">
        <v>28596.980610000002</v>
      </c>
      <c r="D476" s="51">
        <v>35083.08278145</v>
      </c>
    </row>
    <row r="477" spans="1:4" ht="17.25" customHeight="1">
      <c r="A477" s="16" t="s">
        <v>77</v>
      </c>
      <c r="B477" s="52">
        <v>17177.68</v>
      </c>
      <c r="C477" s="51">
        <v>17741.723277</v>
      </c>
      <c r="D477" s="51">
        <v>22209.296258414997</v>
      </c>
    </row>
    <row r="478" spans="1:4" ht="17.25" customHeight="1">
      <c r="A478" s="16" t="s">
        <v>78</v>
      </c>
      <c r="B478" s="52">
        <v>3094.78</v>
      </c>
      <c r="C478" s="34">
        <v>3152.16</v>
      </c>
      <c r="D478" s="68">
        <v>4876.2</v>
      </c>
    </row>
    <row r="479" ht="17.25" customHeight="1">
      <c r="A479" s="16"/>
    </row>
    <row r="480" spans="1:4" ht="17.25" customHeight="1">
      <c r="A480" s="16" t="s">
        <v>79</v>
      </c>
      <c r="B480" s="52">
        <v>8826.83</v>
      </c>
      <c r="C480" s="36">
        <v>2000</v>
      </c>
      <c r="D480" s="68">
        <v>2000</v>
      </c>
    </row>
    <row r="481" spans="1:4" ht="17.25" customHeight="1">
      <c r="A481" s="16" t="s">
        <v>81</v>
      </c>
      <c r="B481" s="52">
        <v>345.06</v>
      </c>
      <c r="C481" s="36">
        <v>500</v>
      </c>
      <c r="D481" s="68">
        <v>500</v>
      </c>
    </row>
    <row r="482" spans="1:4" ht="17.25" customHeight="1">
      <c r="A482" s="16" t="s">
        <v>167</v>
      </c>
      <c r="C482" s="36"/>
      <c r="D482" s="68"/>
    </row>
    <row r="483" spans="1:4" ht="17.25" customHeight="1">
      <c r="A483" s="17" t="s">
        <v>222</v>
      </c>
      <c r="B483" s="52">
        <v>409.93</v>
      </c>
      <c r="C483" s="36">
        <v>500</v>
      </c>
      <c r="D483" s="68">
        <v>500</v>
      </c>
    </row>
    <row r="484" spans="1:4" ht="17.25" customHeight="1">
      <c r="A484" s="16" t="s">
        <v>86</v>
      </c>
      <c r="B484" s="52">
        <v>172.07</v>
      </c>
      <c r="C484" s="36">
        <v>3300</v>
      </c>
      <c r="D484" s="68">
        <v>3300</v>
      </c>
    </row>
    <row r="485" spans="1:4" ht="17.25" customHeight="1">
      <c r="A485" s="16" t="s">
        <v>244</v>
      </c>
      <c r="B485" s="52">
        <v>4167.67</v>
      </c>
      <c r="C485" s="36">
        <v>3500</v>
      </c>
      <c r="D485" s="68">
        <v>3500</v>
      </c>
    </row>
    <row r="486" spans="1:4" ht="17.25" customHeight="1">
      <c r="A486" s="16" t="s">
        <v>504</v>
      </c>
      <c r="B486" s="52">
        <v>16224.87</v>
      </c>
      <c r="C486" s="36">
        <v>22500</v>
      </c>
      <c r="D486" s="68">
        <v>22500</v>
      </c>
    </row>
    <row r="487" spans="1:4" ht="17.25" customHeight="1">
      <c r="A487" s="16" t="s">
        <v>507</v>
      </c>
      <c r="B487" s="52">
        <v>3504.39</v>
      </c>
      <c r="C487" s="36">
        <v>4000</v>
      </c>
      <c r="D487" s="68">
        <v>4000</v>
      </c>
    </row>
    <row r="488" spans="1:4" ht="17.25" customHeight="1">
      <c r="A488" s="16"/>
      <c r="C488" s="36"/>
      <c r="D488" s="68"/>
    </row>
    <row r="489" spans="1:3" ht="17.25" customHeight="1">
      <c r="A489" s="17" t="s">
        <v>141</v>
      </c>
      <c r="C489" s="36"/>
    </row>
    <row r="490" ht="17.25" customHeight="1">
      <c r="A490" s="16"/>
    </row>
    <row r="491" ht="17.25" customHeight="1">
      <c r="A491" s="16"/>
    </row>
    <row r="492" spans="1:4" ht="17.25" customHeight="1">
      <c r="A492" s="19" t="s">
        <v>500</v>
      </c>
      <c r="B492" s="35">
        <v>475724.09</v>
      </c>
      <c r="C492" s="59">
        <v>490384.95716700004</v>
      </c>
      <c r="D492" s="59">
        <v>605888.1683398648</v>
      </c>
    </row>
    <row r="493" ht="17.25" customHeight="1">
      <c r="A493" s="19"/>
    </row>
    <row r="494" ht="17.25" customHeight="1">
      <c r="A494" s="16"/>
    </row>
    <row r="495" ht="17.25" customHeight="1">
      <c r="A495" s="19" t="s">
        <v>484</v>
      </c>
    </row>
    <row r="496" ht="17.25" customHeight="1">
      <c r="A496" s="16"/>
    </row>
    <row r="497" spans="1:4" ht="17.25" customHeight="1">
      <c r="A497" s="16" t="s">
        <v>147</v>
      </c>
      <c r="B497" s="52">
        <v>47639.28</v>
      </c>
      <c r="C497" s="61">
        <v>49068.48</v>
      </c>
      <c r="D497" s="68">
        <v>49853.5759</v>
      </c>
    </row>
    <row r="498" spans="1:4" ht="17.25" customHeight="1">
      <c r="A498" s="16" t="s">
        <v>148</v>
      </c>
      <c r="B498" s="52">
        <v>138778.39</v>
      </c>
      <c r="C498" s="61">
        <v>171830.5</v>
      </c>
      <c r="D498" s="68">
        <v>171151.88999999998</v>
      </c>
    </row>
    <row r="499" spans="1:4" ht="17.25" customHeight="1">
      <c r="A499" s="16" t="s">
        <v>149</v>
      </c>
      <c r="B499" s="52">
        <v>31086.56</v>
      </c>
      <c r="C499" s="61">
        <v>30732</v>
      </c>
      <c r="D499" s="68">
        <v>31648.5</v>
      </c>
    </row>
    <row r="500" spans="1:4" ht="17.25" customHeight="1">
      <c r="A500" s="16" t="s">
        <v>150</v>
      </c>
      <c r="B500" s="52">
        <v>142549.12</v>
      </c>
      <c r="C500" s="61">
        <v>120146.5</v>
      </c>
      <c r="D500" s="73">
        <v>162712.68</v>
      </c>
    </row>
    <row r="501" spans="1:4" ht="17.25" customHeight="1">
      <c r="A501" s="16" t="s">
        <v>376</v>
      </c>
      <c r="D501" s="68"/>
    </row>
    <row r="502" spans="1:4" ht="17.25" customHeight="1">
      <c r="A502" s="16" t="s">
        <v>418</v>
      </c>
      <c r="B502" s="52">
        <v>4617.39</v>
      </c>
      <c r="C502" s="61">
        <v>10820.68</v>
      </c>
      <c r="D502" s="68">
        <v>15717.599999999999</v>
      </c>
    </row>
    <row r="503" spans="1:4" ht="17.25" customHeight="1">
      <c r="A503" s="16" t="s">
        <v>74</v>
      </c>
      <c r="D503" s="68"/>
    </row>
    <row r="504" spans="1:4" ht="17.25" customHeight="1">
      <c r="A504" s="16" t="s">
        <v>248</v>
      </c>
      <c r="B504" s="52">
        <v>47667.55</v>
      </c>
      <c r="C504" s="61">
        <v>51935.65</v>
      </c>
      <c r="D504" s="68">
        <v>45863.64</v>
      </c>
    </row>
    <row r="505" spans="1:4" ht="17.25" customHeight="1">
      <c r="A505" s="16" t="s">
        <v>75</v>
      </c>
      <c r="B505" s="52">
        <v>183.6</v>
      </c>
      <c r="C505" s="61">
        <v>224.4</v>
      </c>
      <c r="D505" s="68">
        <v>224.39999999999998</v>
      </c>
    </row>
    <row r="506" spans="1:4" ht="17.25" customHeight="1">
      <c r="A506" s="16" t="s">
        <v>330</v>
      </c>
      <c r="B506" s="52">
        <v>291.71</v>
      </c>
      <c r="C506" s="61">
        <v>966.45312</v>
      </c>
      <c r="D506" s="68">
        <v>612</v>
      </c>
    </row>
    <row r="507" spans="1:4" ht="17.25" customHeight="1">
      <c r="A507" s="16" t="s">
        <v>331</v>
      </c>
      <c r="B507" s="52">
        <v>206.95</v>
      </c>
      <c r="C507" s="61">
        <v>313.2</v>
      </c>
      <c r="D507" s="68">
        <v>198.24</v>
      </c>
    </row>
    <row r="508" spans="1:4" ht="17.25" customHeight="1">
      <c r="A508" s="16" t="s">
        <v>76</v>
      </c>
      <c r="B508" s="52">
        <v>26840.02</v>
      </c>
      <c r="C508" s="61">
        <v>21976.986264299998</v>
      </c>
      <c r="D508" s="42">
        <v>32977.94481135</v>
      </c>
    </row>
    <row r="509" spans="1:4" ht="17.25" customHeight="1">
      <c r="A509" s="16" t="s">
        <v>77</v>
      </c>
      <c r="B509" s="52">
        <v>11308.51</v>
      </c>
      <c r="C509" s="51">
        <v>12971.577019</v>
      </c>
      <c r="D509" s="51">
        <v>13024.311942145</v>
      </c>
    </row>
    <row r="510" spans="1:4" ht="17.25" customHeight="1">
      <c r="A510" s="16" t="s">
        <v>78</v>
      </c>
      <c r="B510" s="52">
        <v>5574.69</v>
      </c>
      <c r="C510" s="34">
        <v>4210.9337688</v>
      </c>
      <c r="D510" s="68">
        <v>4876.2</v>
      </c>
    </row>
    <row r="511" ht="17.25" customHeight="1">
      <c r="A511" s="16"/>
    </row>
    <row r="512" spans="1:4" ht="17.25" customHeight="1">
      <c r="A512" s="16" t="s">
        <v>79</v>
      </c>
      <c r="B512" s="52">
        <v>5714.27</v>
      </c>
      <c r="C512" s="55">
        <v>5000</v>
      </c>
      <c r="D512" s="68">
        <v>5000</v>
      </c>
    </row>
    <row r="513" spans="1:4" ht="17.25" customHeight="1">
      <c r="A513" s="16" t="s">
        <v>81</v>
      </c>
      <c r="B513" s="52">
        <v>3877.42</v>
      </c>
      <c r="C513" s="55">
        <v>4500</v>
      </c>
      <c r="D513" s="68">
        <v>4250</v>
      </c>
    </row>
    <row r="514" spans="1:4" ht="17.25" customHeight="1">
      <c r="A514" s="16" t="s">
        <v>152</v>
      </c>
      <c r="B514" s="52">
        <v>12338.68</v>
      </c>
      <c r="C514" s="55">
        <v>3000</v>
      </c>
      <c r="D514" s="68">
        <v>3000</v>
      </c>
    </row>
    <row r="515" spans="1:4" ht="17.25" customHeight="1">
      <c r="A515" s="16"/>
      <c r="D515" s="68"/>
    </row>
    <row r="516" spans="1:4" ht="17.25" customHeight="1">
      <c r="A516" s="16" t="s">
        <v>83</v>
      </c>
      <c r="B516" s="52">
        <v>1745.82</v>
      </c>
      <c r="C516" s="55">
        <v>2000</v>
      </c>
      <c r="D516" s="73">
        <v>2000</v>
      </c>
    </row>
    <row r="517" spans="1:4" ht="17.25" customHeight="1">
      <c r="A517" s="16" t="s">
        <v>85</v>
      </c>
      <c r="B517" s="52">
        <v>3098.47</v>
      </c>
      <c r="C517" s="55">
        <v>1500</v>
      </c>
      <c r="D517" s="68">
        <v>1500</v>
      </c>
    </row>
    <row r="518" spans="1:4" ht="17.25" customHeight="1">
      <c r="A518" s="16" t="s">
        <v>562</v>
      </c>
      <c r="B518" s="52">
        <v>1716.35</v>
      </c>
      <c r="C518" s="55">
        <v>250</v>
      </c>
      <c r="D518" s="68">
        <v>250</v>
      </c>
    </row>
    <row r="519" spans="1:4" ht="17.25" customHeight="1">
      <c r="A519" s="17" t="s">
        <v>397</v>
      </c>
      <c r="B519" s="52">
        <v>258.06</v>
      </c>
      <c r="C519" s="64">
        <v>2000</v>
      </c>
      <c r="D519" s="68">
        <v>2000</v>
      </c>
    </row>
    <row r="520" spans="1:4" ht="17.25" customHeight="1">
      <c r="A520" s="16" t="s">
        <v>154</v>
      </c>
      <c r="B520" s="52">
        <v>4518.97</v>
      </c>
      <c r="C520" s="55">
        <v>4000</v>
      </c>
      <c r="D520" s="68">
        <v>4000</v>
      </c>
    </row>
    <row r="521" spans="1:4" ht="17.25" customHeight="1">
      <c r="A521" s="16"/>
      <c r="D521" s="68"/>
    </row>
    <row r="522" spans="1:4" ht="17.25" customHeight="1">
      <c r="A522" s="16" t="s">
        <v>222</v>
      </c>
      <c r="B522" s="52">
        <v>5491.92</v>
      </c>
      <c r="C522" s="55">
        <v>6000</v>
      </c>
      <c r="D522" s="68">
        <v>6000</v>
      </c>
    </row>
    <row r="523" spans="1:4" ht="17.25" customHeight="1">
      <c r="A523" s="16" t="s">
        <v>86</v>
      </c>
      <c r="B523" s="52">
        <v>288.56</v>
      </c>
      <c r="C523" s="55">
        <v>7500</v>
      </c>
      <c r="D523" s="68">
        <v>2500</v>
      </c>
    </row>
    <row r="524" spans="1:4" ht="17.25" customHeight="1">
      <c r="A524" s="16"/>
      <c r="D524" s="68"/>
    </row>
    <row r="525" spans="1:4" ht="17.25" customHeight="1">
      <c r="A525" s="16" t="s">
        <v>100</v>
      </c>
      <c r="B525" s="52">
        <v>15461.16</v>
      </c>
      <c r="C525" s="55">
        <v>18000</v>
      </c>
      <c r="D525" s="68">
        <v>17500</v>
      </c>
    </row>
    <row r="526" spans="1:4" ht="17.25" customHeight="1">
      <c r="A526" s="16" t="s">
        <v>87</v>
      </c>
      <c r="B526" s="52">
        <v>0</v>
      </c>
      <c r="D526" s="68"/>
    </row>
    <row r="527" spans="1:4" ht="17.25" customHeight="1">
      <c r="A527" s="16" t="s">
        <v>155</v>
      </c>
      <c r="B527" s="52">
        <v>9954.48</v>
      </c>
      <c r="C527" s="55">
        <v>10000</v>
      </c>
      <c r="D527" s="68">
        <v>8500</v>
      </c>
    </row>
    <row r="528" spans="1:4" ht="17.25" customHeight="1">
      <c r="A528" s="16"/>
      <c r="D528" s="68"/>
    </row>
    <row r="529" spans="1:4" ht="17.25" customHeight="1">
      <c r="A529" s="16" t="s">
        <v>121</v>
      </c>
      <c r="B529" s="42">
        <v>566.84</v>
      </c>
      <c r="C529" s="55">
        <v>0</v>
      </c>
      <c r="D529" s="68"/>
    </row>
    <row r="530" spans="1:4" ht="17.25" customHeight="1">
      <c r="A530" s="16" t="s">
        <v>156</v>
      </c>
      <c r="B530" s="42">
        <v>0</v>
      </c>
      <c r="C530" s="61">
        <v>25000</v>
      </c>
      <c r="D530" s="68">
        <v>25000</v>
      </c>
    </row>
    <row r="531" ht="17.25" customHeight="1">
      <c r="A531" s="16"/>
    </row>
    <row r="532" spans="1:4" ht="17.25" customHeight="1">
      <c r="A532" s="19" t="s">
        <v>157</v>
      </c>
      <c r="B532" s="32">
        <v>521774.77</v>
      </c>
      <c r="C532" s="31">
        <v>563947.3601721001</v>
      </c>
      <c r="D532" s="31">
        <v>610360.9826534949</v>
      </c>
    </row>
    <row r="533" ht="17.25" customHeight="1">
      <c r="A533" s="16"/>
    </row>
    <row r="534" ht="17.25" customHeight="1">
      <c r="A534" s="16"/>
    </row>
    <row r="535" ht="17.25" customHeight="1">
      <c r="A535" s="19" t="s">
        <v>497</v>
      </c>
    </row>
    <row r="536" ht="17.25" customHeight="1">
      <c r="A536" s="16"/>
    </row>
    <row r="537" spans="1:4" ht="17.25" customHeight="1">
      <c r="A537" s="16" t="s">
        <v>158</v>
      </c>
      <c r="B537" s="52">
        <v>18490.16</v>
      </c>
      <c r="C537" s="55">
        <v>19044.86</v>
      </c>
      <c r="D537" s="68">
        <v>19349.58</v>
      </c>
    </row>
    <row r="538" spans="1:4" ht="17.25" customHeight="1">
      <c r="A538" s="16" t="s">
        <v>149</v>
      </c>
      <c r="B538" s="52">
        <v>0</v>
      </c>
      <c r="C538" s="61">
        <v>6200</v>
      </c>
      <c r="D538" s="68">
        <v>1745.64</v>
      </c>
    </row>
    <row r="539" spans="1:4" ht="17.25" customHeight="1">
      <c r="A539" s="16" t="s">
        <v>557</v>
      </c>
      <c r="B539" s="52">
        <v>4634.12</v>
      </c>
      <c r="C539" s="61">
        <v>5000</v>
      </c>
      <c r="D539" s="68">
        <v>5000</v>
      </c>
    </row>
    <row r="540" spans="1:4" ht="17.25" customHeight="1">
      <c r="A540" s="16"/>
      <c r="D540" s="68"/>
    </row>
    <row r="541" spans="1:4" ht="17.25" customHeight="1">
      <c r="A541" s="16" t="s">
        <v>74</v>
      </c>
      <c r="D541" s="68"/>
    </row>
    <row r="542" spans="1:4" ht="17.25" customHeight="1">
      <c r="A542" s="16" t="s">
        <v>75</v>
      </c>
      <c r="B542" s="52">
        <v>20.4</v>
      </c>
      <c r="C542" s="51">
        <v>20.4</v>
      </c>
      <c r="D542" s="68">
        <v>20.4</v>
      </c>
    </row>
    <row r="543" spans="1:4" ht="17.25" customHeight="1">
      <c r="A543" s="16" t="s">
        <v>76</v>
      </c>
      <c r="B543" s="52">
        <v>1474.02</v>
      </c>
      <c r="C543" s="51">
        <v>1584.6458778</v>
      </c>
      <c r="D543" s="51">
        <v>1613.78433</v>
      </c>
    </row>
    <row r="544" spans="1:4" ht="17.25" customHeight="1">
      <c r="A544" s="16" t="s">
        <v>77</v>
      </c>
      <c r="B544" s="52">
        <v>953.16</v>
      </c>
      <c r="C544" s="51">
        <v>981.762533</v>
      </c>
      <c r="D544" s="51">
        <v>997.470849</v>
      </c>
    </row>
    <row r="545" spans="1:4" ht="17.25" customHeight="1">
      <c r="A545" s="16" t="s">
        <v>78</v>
      </c>
      <c r="B545" s="52">
        <v>30.62</v>
      </c>
      <c r="C545" s="51">
        <v>70.9603752</v>
      </c>
      <c r="D545" s="68">
        <v>78.815646</v>
      </c>
    </row>
    <row r="546" ht="17.25" customHeight="1">
      <c r="A546" s="16"/>
    </row>
    <row r="547" spans="1:4" ht="17.25" customHeight="1">
      <c r="A547" s="16" t="s">
        <v>79</v>
      </c>
      <c r="B547" s="52">
        <v>161.14</v>
      </c>
      <c r="C547" s="55">
        <v>400</v>
      </c>
      <c r="D547" s="68">
        <v>1000</v>
      </c>
    </row>
    <row r="548" spans="1:4" ht="17.25" customHeight="1">
      <c r="A548" s="16" t="s">
        <v>83</v>
      </c>
      <c r="B548" s="52">
        <v>715.32</v>
      </c>
      <c r="C548" s="55">
        <v>1200</v>
      </c>
      <c r="D548" s="68">
        <v>3750</v>
      </c>
    </row>
    <row r="549" spans="1:4" ht="17.25" customHeight="1">
      <c r="A549" s="16" t="s">
        <v>159</v>
      </c>
      <c r="B549" s="52">
        <v>250</v>
      </c>
      <c r="C549" s="55">
        <v>250</v>
      </c>
      <c r="D549" s="68">
        <v>250</v>
      </c>
    </row>
    <row r="550" spans="1:4" ht="17.25" customHeight="1">
      <c r="A550" s="16" t="s">
        <v>350</v>
      </c>
      <c r="B550" s="52">
        <v>453.5</v>
      </c>
      <c r="C550" s="55">
        <v>250</v>
      </c>
      <c r="D550" s="68">
        <v>1250</v>
      </c>
    </row>
    <row r="551" spans="1:4" ht="17.25" customHeight="1">
      <c r="A551" s="16" t="s">
        <v>349</v>
      </c>
      <c r="B551" s="52">
        <v>83943.77</v>
      </c>
      <c r="C551" s="55">
        <v>50000</v>
      </c>
      <c r="D551" s="68">
        <v>65000</v>
      </c>
    </row>
    <row r="552" ht="15">
      <c r="D552" s="68"/>
    </row>
    <row r="553" spans="1:4" ht="17.25" customHeight="1">
      <c r="A553" s="17" t="s">
        <v>413</v>
      </c>
      <c r="B553" s="52">
        <v>0</v>
      </c>
      <c r="C553" s="55"/>
      <c r="D553" s="68"/>
    </row>
    <row r="554" spans="1:4" ht="17.25" customHeight="1">
      <c r="A554" s="16" t="s">
        <v>87</v>
      </c>
      <c r="B554" s="52">
        <v>1557.99</v>
      </c>
      <c r="C554" s="55">
        <v>2500</v>
      </c>
      <c r="D554" s="68">
        <v>2000</v>
      </c>
    </row>
    <row r="555" spans="1:4" ht="17.25" customHeight="1">
      <c r="A555" s="16"/>
      <c r="D555" s="68"/>
    </row>
    <row r="556" spans="1:4" ht="17.25" customHeight="1">
      <c r="A556" s="19" t="s">
        <v>160</v>
      </c>
      <c r="B556" s="32">
        <v>112684.20000000001</v>
      </c>
      <c r="C556" s="31">
        <v>87502.628786</v>
      </c>
      <c r="D556" s="31">
        <v>102055.690825</v>
      </c>
    </row>
    <row r="557" ht="17.25" customHeight="1">
      <c r="A557" s="16"/>
    </row>
    <row r="558" ht="17.25" customHeight="1">
      <c r="A558" s="16"/>
    </row>
    <row r="559" ht="17.25" customHeight="1">
      <c r="A559" s="19" t="s">
        <v>547</v>
      </c>
    </row>
    <row r="560" ht="17.25" customHeight="1">
      <c r="A560" s="16"/>
    </row>
    <row r="561" spans="1:4" ht="17.25" customHeight="1">
      <c r="A561" s="16" t="s">
        <v>161</v>
      </c>
      <c r="B561" s="52">
        <v>49879.44</v>
      </c>
      <c r="C561" s="61">
        <v>51375.93</v>
      </c>
      <c r="D561" s="68">
        <v>52197.9383</v>
      </c>
    </row>
    <row r="562" spans="1:4" ht="17.25" customHeight="1">
      <c r="A562" s="16" t="s">
        <v>149</v>
      </c>
      <c r="B562" s="52">
        <v>159569.89</v>
      </c>
      <c r="C562" s="61">
        <v>167505</v>
      </c>
      <c r="D562" s="68">
        <v>175905.75</v>
      </c>
    </row>
    <row r="563" spans="1:4" ht="17.25" customHeight="1">
      <c r="A563" s="16" t="s">
        <v>418</v>
      </c>
      <c r="B563" s="52">
        <v>3214.05</v>
      </c>
      <c r="C563" s="61">
        <v>3701.91</v>
      </c>
      <c r="D563" s="68"/>
    </row>
    <row r="564" spans="1:4" ht="17.25" customHeight="1">
      <c r="A564" s="16" t="s">
        <v>74</v>
      </c>
      <c r="D564" s="68"/>
    </row>
    <row r="565" spans="1:4" ht="17.25" customHeight="1">
      <c r="A565" s="16" t="s">
        <v>248</v>
      </c>
      <c r="B565" s="52">
        <v>57385.65</v>
      </c>
      <c r="C565" s="61">
        <v>58362.998400000004</v>
      </c>
      <c r="D565" s="68">
        <v>75956.16</v>
      </c>
    </row>
    <row r="566" spans="1:4" ht="17.25" customHeight="1">
      <c r="A566" s="16" t="s">
        <v>75</v>
      </c>
      <c r="B566" s="52">
        <v>265.2</v>
      </c>
      <c r="C566" s="61">
        <v>265.2</v>
      </c>
      <c r="D566" s="68">
        <v>224.39999999999998</v>
      </c>
    </row>
    <row r="567" spans="1:4" ht="17.25" customHeight="1">
      <c r="A567" s="16" t="s">
        <v>330</v>
      </c>
      <c r="B567" s="52">
        <v>478.9</v>
      </c>
      <c r="C567" s="61">
        <v>805.3775999999999</v>
      </c>
      <c r="D567" s="68">
        <v>1071</v>
      </c>
    </row>
    <row r="568" spans="1:4" ht="17.25" customHeight="1">
      <c r="A568" s="16" t="s">
        <v>331</v>
      </c>
      <c r="B568" s="52">
        <v>252.2</v>
      </c>
      <c r="C568" s="61">
        <v>261</v>
      </c>
      <c r="D568" s="68">
        <v>346.92</v>
      </c>
    </row>
    <row r="569" spans="1:4" ht="17.25" customHeight="1">
      <c r="A569" s="16" t="s">
        <v>76</v>
      </c>
      <c r="B569" s="52">
        <v>15328.27</v>
      </c>
      <c r="C569" s="51">
        <v>17027.58726</v>
      </c>
      <c r="D569" s="51">
        <v>17449.932154950002</v>
      </c>
    </row>
    <row r="570" spans="1:4" ht="17.25" customHeight="1">
      <c r="A570" s="16" t="s">
        <v>77</v>
      </c>
      <c r="B570" s="52">
        <v>10797.4</v>
      </c>
      <c r="C570" s="51">
        <v>11283.3119415</v>
      </c>
      <c r="D570" s="51">
        <v>11758.745131865</v>
      </c>
    </row>
    <row r="571" spans="1:4" ht="17.25" customHeight="1">
      <c r="A571" s="16" t="s">
        <v>78</v>
      </c>
      <c r="B571" s="52">
        <v>2063.28</v>
      </c>
      <c r="C571" s="34">
        <v>2101.44</v>
      </c>
      <c r="D571" s="68">
        <v>2438.1</v>
      </c>
    </row>
    <row r="572" ht="17.25" customHeight="1">
      <c r="A572" s="16"/>
    </row>
    <row r="573" spans="1:4" ht="17.25" customHeight="1">
      <c r="A573" s="16" t="s">
        <v>79</v>
      </c>
      <c r="B573" s="52">
        <v>4033.24</v>
      </c>
      <c r="C573" s="55">
        <v>6500</v>
      </c>
      <c r="D573" s="68">
        <v>6000</v>
      </c>
    </row>
    <row r="574" spans="1:4" ht="17.25" customHeight="1">
      <c r="A574" s="16" t="s">
        <v>81</v>
      </c>
      <c r="B574" s="52">
        <v>5653.95</v>
      </c>
      <c r="C574" s="55">
        <v>6000</v>
      </c>
      <c r="D574" s="68">
        <v>6000</v>
      </c>
    </row>
    <row r="575" spans="1:4" ht="17.25" customHeight="1">
      <c r="A575" s="16"/>
      <c r="D575" s="68"/>
    </row>
    <row r="576" spans="1:4" ht="17.25" customHeight="1">
      <c r="A576" s="16" t="s">
        <v>82</v>
      </c>
      <c r="B576" s="52">
        <v>1965.98</v>
      </c>
      <c r="C576" s="55">
        <v>2900</v>
      </c>
      <c r="D576" s="68">
        <v>2500</v>
      </c>
    </row>
    <row r="577" spans="1:4" ht="17.25" customHeight="1">
      <c r="A577" s="16" t="s">
        <v>83</v>
      </c>
      <c r="B577" s="52">
        <v>2819.84</v>
      </c>
      <c r="C577" s="55">
        <v>2800</v>
      </c>
      <c r="D577" s="68">
        <v>3200</v>
      </c>
    </row>
    <row r="578" spans="1:4" ht="17.25" customHeight="1">
      <c r="A578" s="16" t="s">
        <v>85</v>
      </c>
      <c r="B578" s="52">
        <v>671.55</v>
      </c>
      <c r="C578" s="55">
        <v>1000</v>
      </c>
      <c r="D578" s="68">
        <v>1000</v>
      </c>
    </row>
    <row r="579" spans="1:4" ht="17.25" customHeight="1">
      <c r="A579" s="16" t="s">
        <v>153</v>
      </c>
      <c r="B579" s="52">
        <v>1554.35</v>
      </c>
      <c r="C579" s="55">
        <v>600</v>
      </c>
      <c r="D579" s="68">
        <v>500</v>
      </c>
    </row>
    <row r="580" ht="15">
      <c r="D580" s="68"/>
    </row>
    <row r="581" spans="1:4" ht="17.25" customHeight="1">
      <c r="A581" s="16" t="s">
        <v>222</v>
      </c>
      <c r="B581" s="52">
        <v>819.86</v>
      </c>
      <c r="C581" s="55">
        <v>900</v>
      </c>
      <c r="D581" s="68">
        <v>900</v>
      </c>
    </row>
    <row r="582" spans="1:4" ht="17.25" customHeight="1">
      <c r="A582" s="16" t="s">
        <v>86</v>
      </c>
      <c r="B582" s="52">
        <v>2639.24</v>
      </c>
      <c r="C582" s="55">
        <v>3050</v>
      </c>
      <c r="D582" s="68">
        <v>3100</v>
      </c>
    </row>
    <row r="583" spans="1:4" ht="17.25" customHeight="1">
      <c r="A583" s="16" t="s">
        <v>162</v>
      </c>
      <c r="B583" s="52">
        <v>11000</v>
      </c>
      <c r="C583" s="55">
        <v>26000</v>
      </c>
      <c r="D583" s="73">
        <v>26000</v>
      </c>
    </row>
    <row r="584" spans="1:4" ht="17.25" customHeight="1">
      <c r="A584" s="16"/>
      <c r="D584" s="68"/>
    </row>
    <row r="585" spans="1:4" ht="17.25" customHeight="1">
      <c r="A585" s="16" t="s">
        <v>87</v>
      </c>
      <c r="B585" s="52">
        <v>432.83</v>
      </c>
      <c r="C585" s="55">
        <v>450</v>
      </c>
      <c r="D585" s="68">
        <v>500</v>
      </c>
    </row>
    <row r="586" spans="1:4" ht="17.25" customHeight="1">
      <c r="A586" s="16"/>
      <c r="D586" s="68"/>
    </row>
    <row r="587" spans="1:4" ht="17.25" customHeight="1">
      <c r="A587" s="16" t="s">
        <v>163</v>
      </c>
      <c r="D587" s="68">
        <v>0</v>
      </c>
    </row>
    <row r="588" spans="1:4" ht="17.25" customHeight="1">
      <c r="A588" s="16" t="s">
        <v>124</v>
      </c>
      <c r="B588" s="52">
        <v>0</v>
      </c>
      <c r="D588" s="68">
        <v>0</v>
      </c>
    </row>
    <row r="589" ht="17.25" customHeight="1">
      <c r="A589" s="16"/>
    </row>
    <row r="590" ht="17.25" customHeight="1">
      <c r="A590" s="16"/>
    </row>
    <row r="591" spans="1:4" ht="17.25" customHeight="1">
      <c r="A591" s="19" t="s">
        <v>164</v>
      </c>
      <c r="B591" s="32">
        <v>330825.1200000001</v>
      </c>
      <c r="C591" s="31">
        <v>362889.7552015</v>
      </c>
      <c r="D591" s="31">
        <v>387048.945586815</v>
      </c>
    </row>
    <row r="592" ht="17.25" customHeight="1">
      <c r="A592" s="16"/>
    </row>
    <row r="593" ht="17.25" customHeight="1">
      <c r="A593" s="16"/>
    </row>
    <row r="594" ht="17.25" customHeight="1">
      <c r="A594" s="19" t="s">
        <v>493</v>
      </c>
    </row>
    <row r="595" ht="17.25" customHeight="1">
      <c r="A595" s="16"/>
    </row>
    <row r="596" spans="1:4" ht="17.25" customHeight="1">
      <c r="A596" s="16" t="s">
        <v>165</v>
      </c>
      <c r="B596" s="52">
        <v>51648.22</v>
      </c>
      <c r="C596" s="61">
        <v>55263.48840000001</v>
      </c>
      <c r="D596" s="68">
        <v>55857.4459</v>
      </c>
    </row>
    <row r="597" spans="1:4" ht="17.25" customHeight="1">
      <c r="A597" s="16" t="s">
        <v>166</v>
      </c>
      <c r="B597" s="52">
        <v>181825.23</v>
      </c>
      <c r="C597" s="61">
        <v>227209.32</v>
      </c>
      <c r="D597" s="68">
        <v>233332.1796</v>
      </c>
    </row>
    <row r="598" spans="1:4" ht="17.25" customHeight="1">
      <c r="A598" s="16" t="s">
        <v>149</v>
      </c>
      <c r="B598" s="52">
        <v>159564.54</v>
      </c>
      <c r="C598" s="61">
        <v>157197.56</v>
      </c>
      <c r="D598" s="68">
        <v>157973.25</v>
      </c>
    </row>
    <row r="599" spans="1:4" ht="17.25" customHeight="1">
      <c r="A599" s="16" t="s">
        <v>418</v>
      </c>
      <c r="B599" s="52">
        <v>9656.94</v>
      </c>
      <c r="C599" s="61">
        <v>16652.5632</v>
      </c>
      <c r="D599" s="68">
        <v>19647</v>
      </c>
    </row>
    <row r="600" spans="1:4" ht="17.25" customHeight="1">
      <c r="A600" s="16" t="s">
        <v>74</v>
      </c>
      <c r="D600" s="68"/>
    </row>
    <row r="601" spans="1:4" ht="17.25" customHeight="1">
      <c r="A601" s="16" t="s">
        <v>248</v>
      </c>
      <c r="B601" s="52">
        <v>50725.96</v>
      </c>
      <c r="C601" s="61">
        <v>50414.9184</v>
      </c>
      <c r="D601" s="68">
        <v>62416.56</v>
      </c>
    </row>
    <row r="602" spans="1:4" ht="17.25" customHeight="1">
      <c r="A602" s="16" t="s">
        <v>75</v>
      </c>
      <c r="B602" s="52">
        <v>239.7</v>
      </c>
      <c r="C602" s="61">
        <v>244.8</v>
      </c>
      <c r="D602" s="68">
        <v>346.79999999999995</v>
      </c>
    </row>
    <row r="603" spans="1:4" ht="17.25" customHeight="1">
      <c r="A603" s="16" t="s">
        <v>330</v>
      </c>
      <c r="B603" s="52">
        <v>946.06</v>
      </c>
      <c r="C603" s="61">
        <v>1449.6796800000002</v>
      </c>
      <c r="D603" s="68">
        <v>1530</v>
      </c>
    </row>
    <row r="604" spans="1:4" ht="17.25" customHeight="1">
      <c r="A604" s="16" t="s">
        <v>331</v>
      </c>
      <c r="B604" s="52">
        <v>492.01</v>
      </c>
      <c r="C604" s="61">
        <v>522</v>
      </c>
      <c r="D604" s="68">
        <v>545.1600000000001</v>
      </c>
    </row>
    <row r="605" spans="1:4" ht="17.25" customHeight="1">
      <c r="A605" s="16" t="s">
        <v>76</v>
      </c>
      <c r="B605" s="52">
        <v>29670.56</v>
      </c>
      <c r="C605" s="51">
        <v>34908.7042674</v>
      </c>
      <c r="D605" s="51">
        <v>35710.95547575</v>
      </c>
    </row>
    <row r="606" spans="1:4" ht="17.25" customHeight="1">
      <c r="A606" s="16" t="s">
        <v>77</v>
      </c>
      <c r="B606" s="52">
        <v>19627.72</v>
      </c>
      <c r="C606" s="51">
        <v>22108.309246520002</v>
      </c>
      <c r="D606" s="51">
        <v>22494.547987525002</v>
      </c>
    </row>
    <row r="607" spans="1:4" ht="17.25" customHeight="1">
      <c r="A607" s="16" t="s">
        <v>78</v>
      </c>
      <c r="B607" s="52">
        <v>4636.73</v>
      </c>
      <c r="C607" s="34">
        <v>4553.12</v>
      </c>
      <c r="D607" s="68">
        <v>5282.549999999999</v>
      </c>
    </row>
    <row r="608" ht="17.25" customHeight="1">
      <c r="A608" s="16"/>
    </row>
    <row r="609" spans="1:4" ht="17.25" customHeight="1">
      <c r="A609" s="16" t="s">
        <v>79</v>
      </c>
      <c r="B609" s="52">
        <v>9160.36</v>
      </c>
      <c r="C609" s="55">
        <v>8000</v>
      </c>
      <c r="D609" s="68">
        <v>10000</v>
      </c>
    </row>
    <row r="610" spans="1:4" ht="17.25" customHeight="1">
      <c r="A610" s="16" t="s">
        <v>81</v>
      </c>
      <c r="B610" s="52">
        <v>10889.63</v>
      </c>
      <c r="C610" s="55">
        <v>12500</v>
      </c>
      <c r="D610" s="68">
        <v>14000</v>
      </c>
    </row>
    <row r="611" spans="1:4" ht="17.25" customHeight="1">
      <c r="A611" s="16"/>
      <c r="D611" s="68"/>
    </row>
    <row r="612" spans="1:4" ht="17.25" customHeight="1">
      <c r="A612" s="16" t="s">
        <v>83</v>
      </c>
      <c r="B612" s="52">
        <v>414.28</v>
      </c>
      <c r="C612" s="64">
        <v>4000</v>
      </c>
      <c r="D612" s="68">
        <v>4000</v>
      </c>
    </row>
    <row r="613" spans="1:4" ht="17.25" customHeight="1">
      <c r="A613" s="16" t="s">
        <v>153</v>
      </c>
      <c r="B613" s="52">
        <v>30375.51</v>
      </c>
      <c r="C613" s="64">
        <v>45000</v>
      </c>
      <c r="D613" s="68">
        <v>37500</v>
      </c>
    </row>
    <row r="614" spans="1:4" ht="17.25" customHeight="1">
      <c r="A614" s="16" t="s">
        <v>85</v>
      </c>
      <c r="B614" s="52">
        <v>745.69</v>
      </c>
      <c r="C614" s="64">
        <v>500</v>
      </c>
      <c r="D614" s="68">
        <v>750</v>
      </c>
    </row>
    <row r="615" spans="1:4" ht="17.25" customHeight="1">
      <c r="A615" s="16" t="s">
        <v>168</v>
      </c>
      <c r="B615" s="52">
        <v>1760</v>
      </c>
      <c r="C615" s="64">
        <v>2500</v>
      </c>
      <c r="D615" s="68">
        <v>2500</v>
      </c>
    </row>
    <row r="616" spans="1:4" ht="17.25" customHeight="1">
      <c r="A616" s="16"/>
      <c r="D616" s="68"/>
    </row>
    <row r="617" spans="1:4" ht="17.25" customHeight="1">
      <c r="A617" s="16" t="s">
        <v>222</v>
      </c>
      <c r="B617" s="52">
        <v>3512.94</v>
      </c>
      <c r="C617" s="64">
        <v>3700</v>
      </c>
      <c r="D617" s="68">
        <v>4000</v>
      </c>
    </row>
    <row r="618" spans="1:4" ht="17.25" customHeight="1">
      <c r="A618" s="16" t="s">
        <v>86</v>
      </c>
      <c r="B618" s="52">
        <v>5130.78</v>
      </c>
      <c r="C618" s="64">
        <v>7250</v>
      </c>
      <c r="D618" s="68">
        <v>6500</v>
      </c>
    </row>
    <row r="619" spans="1:4" ht="17.25" customHeight="1">
      <c r="A619" s="16"/>
      <c r="D619" s="68"/>
    </row>
    <row r="620" spans="1:4" ht="17.25" customHeight="1">
      <c r="A620" s="16" t="s">
        <v>87</v>
      </c>
      <c r="B620" s="52">
        <v>637.97</v>
      </c>
      <c r="C620" s="64">
        <v>1500</v>
      </c>
      <c r="D620" s="68">
        <v>1500</v>
      </c>
    </row>
    <row r="621" spans="1:4" ht="17.25" customHeight="1">
      <c r="A621" s="16" t="s">
        <v>421</v>
      </c>
      <c r="B621" s="52">
        <v>2203</v>
      </c>
      <c r="C621" s="64">
        <v>3000</v>
      </c>
      <c r="D621" s="68">
        <v>6000</v>
      </c>
    </row>
    <row r="622" spans="1:3" ht="17.25" customHeight="1">
      <c r="A622" s="16" t="s">
        <v>163</v>
      </c>
      <c r="C622" s="61">
        <v>0</v>
      </c>
    </row>
    <row r="623" ht="17.25" customHeight="1">
      <c r="A623" s="16"/>
    </row>
    <row r="624" spans="1:4" ht="17.25" customHeight="1">
      <c r="A624" s="19" t="s">
        <v>169</v>
      </c>
      <c r="B624" s="32">
        <v>573863.83</v>
      </c>
      <c r="C624" s="31">
        <v>658474.4631939201</v>
      </c>
      <c r="D624" s="31">
        <v>681886.4489632752</v>
      </c>
    </row>
    <row r="625" ht="17.25" customHeight="1">
      <c r="A625" s="16"/>
    </row>
    <row r="626" ht="17.25" customHeight="1">
      <c r="A626" s="16"/>
    </row>
    <row r="627" ht="17.25" customHeight="1">
      <c r="A627" s="19" t="s">
        <v>485</v>
      </c>
    </row>
    <row r="628" ht="17.25" customHeight="1">
      <c r="A628" s="16"/>
    </row>
    <row r="629" spans="1:4" ht="17.25" customHeight="1">
      <c r="A629" s="16" t="s">
        <v>170</v>
      </c>
      <c r="B629" s="52">
        <v>49999.56</v>
      </c>
      <c r="C629" s="61">
        <v>76499.65</v>
      </c>
      <c r="D629" s="68">
        <v>78794.63949999999</v>
      </c>
    </row>
    <row r="630" spans="1:4" ht="17.25" customHeight="1">
      <c r="A630" s="16" t="s">
        <v>441</v>
      </c>
      <c r="B630" s="52">
        <v>51428</v>
      </c>
      <c r="C630" s="61">
        <v>52970.9</v>
      </c>
      <c r="D630" s="68">
        <v>79515.4644</v>
      </c>
    </row>
    <row r="631" spans="1:4" ht="17.25" customHeight="1">
      <c r="A631" s="16" t="s">
        <v>575</v>
      </c>
      <c r="D631" s="68">
        <v>30303</v>
      </c>
    </row>
    <row r="632" spans="1:4" ht="17.25" customHeight="1">
      <c r="A632" s="16" t="s">
        <v>576</v>
      </c>
      <c r="D632" s="68">
        <v>3929.3999999999996</v>
      </c>
    </row>
    <row r="633" spans="1:4" ht="17.25" customHeight="1">
      <c r="A633" s="16" t="s">
        <v>74</v>
      </c>
      <c r="D633" s="68"/>
    </row>
    <row r="634" spans="1:4" ht="17.25" customHeight="1">
      <c r="A634" s="16" t="s">
        <v>248</v>
      </c>
      <c r="B634" s="52">
        <v>22286.57</v>
      </c>
      <c r="C634" s="61">
        <v>24421.689600000005</v>
      </c>
      <c r="D634" s="68">
        <v>29443.92</v>
      </c>
    </row>
    <row r="635" spans="1:4" ht="17.25" customHeight="1">
      <c r="A635" s="16" t="s">
        <v>75</v>
      </c>
      <c r="B635" s="52">
        <v>40.8</v>
      </c>
      <c r="C635" s="51">
        <v>41.04</v>
      </c>
      <c r="D635" s="68">
        <v>40.8</v>
      </c>
    </row>
    <row r="636" spans="1:4" ht="17.25" customHeight="1">
      <c r="A636" s="16" t="s">
        <v>330</v>
      </c>
      <c r="B636" s="52">
        <v>191.56</v>
      </c>
      <c r="C636" s="61">
        <v>322.15104</v>
      </c>
      <c r="D636" s="68">
        <v>306</v>
      </c>
    </row>
    <row r="637" spans="1:4" ht="17.25" customHeight="1">
      <c r="A637" s="16" t="s">
        <v>331</v>
      </c>
      <c r="B637" s="52">
        <v>50.44</v>
      </c>
      <c r="C637" s="51">
        <v>52.2</v>
      </c>
      <c r="D637" s="68">
        <v>49.56</v>
      </c>
    </row>
    <row r="638" spans="1:4" ht="17.25" customHeight="1">
      <c r="A638" s="16" t="s">
        <v>76</v>
      </c>
      <c r="B638" s="52">
        <v>6943.11</v>
      </c>
      <c r="C638" s="51">
        <v>9904.497075</v>
      </c>
      <c r="D638" s="51">
        <v>12110.72294835</v>
      </c>
    </row>
    <row r="639" spans="1:4" ht="17.25" customHeight="1">
      <c r="A639" s="16" t="s">
        <v>77</v>
      </c>
      <c r="B639" s="52">
        <v>3902.86</v>
      </c>
      <c r="C639" s="51">
        <v>5269.115204</v>
      </c>
      <c r="D639" s="51">
        <v>5387.421912724999</v>
      </c>
    </row>
    <row r="640" spans="1:4" ht="17.25" customHeight="1">
      <c r="A640" s="16" t="s">
        <v>78</v>
      </c>
      <c r="B640" s="52">
        <v>1031.67</v>
      </c>
      <c r="C640" s="34">
        <v>1050.72</v>
      </c>
      <c r="D640" s="68">
        <v>2031.7499999999998</v>
      </c>
    </row>
    <row r="641" ht="17.25" customHeight="1">
      <c r="A641" s="17"/>
    </row>
    <row r="642" spans="1:4" ht="17.25" customHeight="1">
      <c r="A642" s="16" t="s">
        <v>79</v>
      </c>
      <c r="B642" s="52">
        <v>450.43</v>
      </c>
      <c r="C642" s="55">
        <v>750</v>
      </c>
      <c r="D642" s="68">
        <v>750</v>
      </c>
    </row>
    <row r="643" spans="1:4" ht="17.25" customHeight="1">
      <c r="A643" s="16" t="s">
        <v>81</v>
      </c>
      <c r="B643" s="52">
        <v>348.48</v>
      </c>
      <c r="C643" s="55">
        <v>350</v>
      </c>
      <c r="D643" s="68">
        <v>600</v>
      </c>
    </row>
    <row r="644" spans="1:4" ht="17.25" customHeight="1">
      <c r="A644" s="16" t="s">
        <v>167</v>
      </c>
      <c r="C644" s="55">
        <v>12249.99</v>
      </c>
      <c r="D644" s="68">
        <v>16332.05</v>
      </c>
    </row>
    <row r="645" spans="1:4" ht="17.25" customHeight="1">
      <c r="A645" s="16" t="s">
        <v>334</v>
      </c>
      <c r="B645" s="52">
        <v>500</v>
      </c>
      <c r="C645" s="55">
        <v>500</v>
      </c>
      <c r="D645" s="68">
        <v>500</v>
      </c>
    </row>
    <row r="646" spans="1:4" ht="17.25" customHeight="1">
      <c r="A646" s="16" t="s">
        <v>84</v>
      </c>
      <c r="B646" s="52">
        <v>1965</v>
      </c>
      <c r="C646" s="64">
        <v>1000</v>
      </c>
      <c r="D646" s="68">
        <v>1500</v>
      </c>
    </row>
    <row r="647" spans="1:4" ht="17.25" customHeight="1">
      <c r="A647" s="16" t="s">
        <v>85</v>
      </c>
      <c r="B647" s="52">
        <v>0</v>
      </c>
      <c r="C647" s="55">
        <v>100</v>
      </c>
      <c r="D647" s="68">
        <v>1750</v>
      </c>
    </row>
    <row r="648" spans="1:4" ht="17.25" customHeight="1">
      <c r="A648" s="16" t="s">
        <v>387</v>
      </c>
      <c r="B648" s="52">
        <v>61714.03</v>
      </c>
      <c r="C648" s="55">
        <v>73285.45</v>
      </c>
      <c r="D648" s="68">
        <v>0</v>
      </c>
    </row>
    <row r="649" spans="1:4" ht="17.25" customHeight="1">
      <c r="A649" s="16" t="s">
        <v>114</v>
      </c>
      <c r="C649" s="55"/>
      <c r="D649" s="68">
        <v>950</v>
      </c>
    </row>
    <row r="650" spans="1:3" ht="17.25" customHeight="1">
      <c r="A650" s="16"/>
      <c r="C650" s="55"/>
    </row>
    <row r="651" spans="1:4" ht="17.25" customHeight="1">
      <c r="A651" s="19" t="s">
        <v>171</v>
      </c>
      <c r="B651" s="32">
        <v>200852.51</v>
      </c>
      <c r="C651" s="31">
        <v>258767.40291900001</v>
      </c>
      <c r="D651" s="31">
        <v>264294.72876107495</v>
      </c>
    </row>
    <row r="652" ht="17.25" customHeight="1">
      <c r="A652" s="16"/>
    </row>
    <row r="653" ht="17.25" customHeight="1">
      <c r="A653" s="16"/>
    </row>
    <row r="654" ht="17.25" customHeight="1">
      <c r="A654" s="19" t="s">
        <v>534</v>
      </c>
    </row>
    <row r="655" ht="17.25" customHeight="1">
      <c r="A655" s="16"/>
    </row>
    <row r="656" spans="1:4" ht="17.25" customHeight="1">
      <c r="A656" s="16" t="s">
        <v>172</v>
      </c>
      <c r="B656" s="52">
        <v>172787.94</v>
      </c>
      <c r="C656" s="61">
        <v>182762.3039</v>
      </c>
      <c r="D656" s="68">
        <v>180818.9823</v>
      </c>
    </row>
    <row r="657" spans="1:4" ht="17.25" customHeight="1">
      <c r="A657" s="16" t="s">
        <v>348</v>
      </c>
      <c r="B657" s="52">
        <v>92857.58</v>
      </c>
      <c r="C657" s="61">
        <v>98699.47</v>
      </c>
      <c r="D657" s="68">
        <v>101660.4541</v>
      </c>
    </row>
    <row r="658" spans="1:4" ht="17.25" customHeight="1">
      <c r="A658" s="16" t="s">
        <v>173</v>
      </c>
      <c r="B658" s="52">
        <v>85525.57</v>
      </c>
      <c r="C658" s="61">
        <v>90733.5</v>
      </c>
      <c r="D658" s="68">
        <v>95607</v>
      </c>
    </row>
    <row r="659" spans="1:4" ht="17.25" customHeight="1">
      <c r="A659" s="16" t="s">
        <v>418</v>
      </c>
      <c r="B659" s="52">
        <v>4744.36</v>
      </c>
      <c r="C659" s="61">
        <v>3273.984</v>
      </c>
      <c r="D659" s="68">
        <v>3929.3999999999996</v>
      </c>
    </row>
    <row r="660" spans="1:4" ht="17.25" customHeight="1">
      <c r="A660" s="16" t="s">
        <v>74</v>
      </c>
      <c r="D660" s="68"/>
    </row>
    <row r="661" spans="1:4" ht="17.25" customHeight="1">
      <c r="A661" s="16" t="s">
        <v>248</v>
      </c>
      <c r="B661" s="52">
        <v>17198.99</v>
      </c>
      <c r="C661" s="61">
        <v>25661.126400000005</v>
      </c>
      <c r="D661" s="68">
        <v>20199.6</v>
      </c>
    </row>
    <row r="662" spans="1:4" ht="17.25" customHeight="1">
      <c r="A662" s="16" t="s">
        <v>75</v>
      </c>
      <c r="B662" s="52">
        <v>78.2</v>
      </c>
      <c r="C662" s="51">
        <v>81.6</v>
      </c>
      <c r="D662" s="68">
        <v>81.6</v>
      </c>
    </row>
    <row r="663" spans="1:4" ht="17.25" customHeight="1">
      <c r="A663" s="16" t="s">
        <v>330</v>
      </c>
      <c r="B663" s="52">
        <v>287.34</v>
      </c>
      <c r="C663" s="61">
        <v>483.22656</v>
      </c>
      <c r="D663" s="68">
        <v>459</v>
      </c>
    </row>
    <row r="664" spans="1:4" ht="17.25" customHeight="1">
      <c r="A664" s="16" t="s">
        <v>331</v>
      </c>
      <c r="B664" s="52">
        <v>138.71</v>
      </c>
      <c r="C664" s="51">
        <v>156.6</v>
      </c>
      <c r="D664" s="68">
        <v>148.68</v>
      </c>
    </row>
    <row r="665" spans="1:4" ht="17.25" customHeight="1">
      <c r="A665" s="16" t="s">
        <v>76</v>
      </c>
      <c r="B665" s="52">
        <v>23593.93</v>
      </c>
      <c r="C665" s="51">
        <v>28723.39822935</v>
      </c>
      <c r="D665" s="51">
        <v>29224.2114846</v>
      </c>
    </row>
    <row r="666" spans="1:4" ht="17.25" customHeight="1">
      <c r="A666" s="16" t="s">
        <v>77</v>
      </c>
      <c r="B666" s="52">
        <v>13263.7</v>
      </c>
      <c r="C666" s="51">
        <v>14098.708691045</v>
      </c>
      <c r="D666" s="51">
        <v>14249.759387565002</v>
      </c>
    </row>
    <row r="667" spans="1:4" ht="17.25" customHeight="1">
      <c r="A667" s="16" t="s">
        <v>78</v>
      </c>
      <c r="B667" s="52">
        <v>2721.1</v>
      </c>
      <c r="C667" s="34">
        <v>2101.44</v>
      </c>
      <c r="D667" s="68">
        <v>3250.7999999999997</v>
      </c>
    </row>
    <row r="668" ht="17.25" customHeight="1">
      <c r="A668" s="16"/>
    </row>
    <row r="669" spans="1:4" ht="17.25" customHeight="1">
      <c r="A669" s="16" t="s">
        <v>79</v>
      </c>
      <c r="B669" s="52">
        <v>3114.47</v>
      </c>
      <c r="C669" s="55">
        <v>3650</v>
      </c>
      <c r="D669" s="68">
        <v>3750</v>
      </c>
    </row>
    <row r="670" spans="1:4" ht="17.25" customHeight="1">
      <c r="A670" s="16" t="s">
        <v>151</v>
      </c>
      <c r="B670" s="52">
        <v>12062</v>
      </c>
      <c r="C670" s="55">
        <v>7500</v>
      </c>
      <c r="D670" s="68">
        <v>7500</v>
      </c>
    </row>
    <row r="671" spans="1:4" ht="17.25" customHeight="1">
      <c r="A671" s="16" t="s">
        <v>81</v>
      </c>
      <c r="B671" s="52">
        <v>3746.05</v>
      </c>
      <c r="C671" s="55">
        <v>3250</v>
      </c>
      <c r="D671" s="68">
        <v>3600</v>
      </c>
    </row>
    <row r="672" spans="1:4" ht="17.25" customHeight="1">
      <c r="A672" s="17"/>
      <c r="D672" s="68"/>
    </row>
    <row r="673" spans="1:4" ht="17.25" customHeight="1">
      <c r="A673" s="16" t="s">
        <v>83</v>
      </c>
      <c r="B673" s="52">
        <v>3606.25</v>
      </c>
      <c r="C673" s="55">
        <v>3800</v>
      </c>
      <c r="D673" s="68">
        <v>3800</v>
      </c>
    </row>
    <row r="674" spans="1:4" ht="17.25" customHeight="1">
      <c r="A674" s="16" t="s">
        <v>85</v>
      </c>
      <c r="B674" s="52">
        <v>481.58</v>
      </c>
      <c r="C674" s="55">
        <v>800</v>
      </c>
      <c r="D674" s="68">
        <v>2000</v>
      </c>
    </row>
    <row r="675" spans="1:4" ht="17.25" customHeight="1">
      <c r="A675" s="16" t="s">
        <v>404</v>
      </c>
      <c r="B675" s="52">
        <v>2730.6</v>
      </c>
      <c r="C675" s="55">
        <v>1000</v>
      </c>
      <c r="D675" s="68">
        <v>1000</v>
      </c>
    </row>
    <row r="676" spans="1:4" ht="17.25" customHeight="1">
      <c r="A676" s="17" t="s">
        <v>174</v>
      </c>
      <c r="B676" s="52">
        <v>0</v>
      </c>
      <c r="C676" s="55">
        <v>750</v>
      </c>
      <c r="D676" s="68">
        <v>1000</v>
      </c>
    </row>
    <row r="677" spans="1:4" ht="17.25" customHeight="1">
      <c r="A677" s="17" t="s">
        <v>175</v>
      </c>
      <c r="B677" s="52">
        <v>3710.4</v>
      </c>
      <c r="C677" s="55">
        <v>2500</v>
      </c>
      <c r="D677" s="68">
        <v>5000</v>
      </c>
    </row>
    <row r="678" spans="1:4" ht="17.25" customHeight="1">
      <c r="A678" s="17"/>
      <c r="D678" s="68"/>
    </row>
    <row r="679" spans="1:4" ht="17.25" customHeight="1">
      <c r="A679" s="16" t="s">
        <v>222</v>
      </c>
      <c r="B679" s="52">
        <v>717.37</v>
      </c>
      <c r="C679" s="55">
        <v>750</v>
      </c>
      <c r="D679" s="68">
        <v>750</v>
      </c>
    </row>
    <row r="680" spans="1:4" ht="17.25" customHeight="1">
      <c r="A680" s="16" t="s">
        <v>114</v>
      </c>
      <c r="B680" s="52">
        <v>2320.12</v>
      </c>
      <c r="C680" s="55">
        <v>6000</v>
      </c>
      <c r="D680" s="68">
        <v>6000</v>
      </c>
    </row>
    <row r="681" spans="1:4" ht="17.25" customHeight="1">
      <c r="A681" s="17"/>
      <c r="D681" s="68"/>
    </row>
    <row r="682" spans="1:4" ht="17.25" customHeight="1">
      <c r="A682" s="16" t="s">
        <v>87</v>
      </c>
      <c r="B682" s="52">
        <v>293.84</v>
      </c>
      <c r="C682" s="55">
        <v>250</v>
      </c>
      <c r="D682" s="68">
        <v>500</v>
      </c>
    </row>
    <row r="683" spans="1:4" ht="17.25" customHeight="1">
      <c r="A683" s="16" t="s">
        <v>176</v>
      </c>
      <c r="D683" s="68"/>
    </row>
    <row r="684" spans="1:4" ht="17.25" customHeight="1">
      <c r="A684" s="17" t="s">
        <v>422</v>
      </c>
      <c r="B684" s="52">
        <v>32602.48</v>
      </c>
      <c r="C684" s="55">
        <v>36100</v>
      </c>
      <c r="D684" s="68">
        <v>40000</v>
      </c>
    </row>
    <row r="685" ht="17.25" customHeight="1">
      <c r="A685" s="16"/>
    </row>
    <row r="686" spans="1:4" ht="17.25" customHeight="1">
      <c r="A686" s="19" t="s">
        <v>177</v>
      </c>
      <c r="B686" s="32">
        <v>478582.58</v>
      </c>
      <c r="C686" s="31">
        <v>513125.35778039496</v>
      </c>
      <c r="D686" s="31">
        <v>524529.487272165</v>
      </c>
    </row>
    <row r="687" ht="17.25" customHeight="1">
      <c r="A687" s="16"/>
    </row>
    <row r="688" ht="17.25" customHeight="1">
      <c r="A688" s="16"/>
    </row>
    <row r="689" ht="17.25" customHeight="1">
      <c r="A689" s="19" t="s">
        <v>486</v>
      </c>
    </row>
    <row r="690" ht="17.25" customHeight="1">
      <c r="A690" s="16"/>
    </row>
    <row r="691" spans="1:4" ht="17.25" customHeight="1">
      <c r="A691" s="16" t="s">
        <v>178</v>
      </c>
      <c r="B691" s="52">
        <v>40297.5</v>
      </c>
      <c r="C691" s="61">
        <v>42120</v>
      </c>
      <c r="D691" s="68">
        <v>51866.1</v>
      </c>
    </row>
    <row r="692" spans="1:4" ht="17.25" customHeight="1">
      <c r="A692" s="16" t="s">
        <v>418</v>
      </c>
      <c r="B692" s="52">
        <v>2964.75</v>
      </c>
      <c r="C692" s="51">
        <v>3273.984</v>
      </c>
      <c r="D692" s="68">
        <v>3929.3999999999996</v>
      </c>
    </row>
    <row r="693" spans="1:4" ht="17.25" customHeight="1">
      <c r="A693" s="16" t="s">
        <v>74</v>
      </c>
      <c r="D693" s="68"/>
    </row>
    <row r="694" spans="1:4" ht="17.25" customHeight="1">
      <c r="A694" s="16" t="s">
        <v>248</v>
      </c>
      <c r="B694" s="52">
        <v>0</v>
      </c>
      <c r="C694" s="61">
        <v>0</v>
      </c>
      <c r="D694" s="68">
        <v>0</v>
      </c>
    </row>
    <row r="695" spans="1:4" ht="17.25" customHeight="1">
      <c r="A695" s="16" t="s">
        <v>75</v>
      </c>
      <c r="B695" s="52">
        <v>20.4</v>
      </c>
      <c r="C695" s="51">
        <v>20.4</v>
      </c>
      <c r="D695" s="68">
        <v>20.4</v>
      </c>
    </row>
    <row r="696" spans="1:4" ht="17.25" customHeight="1">
      <c r="A696" s="16" t="s">
        <v>330</v>
      </c>
      <c r="B696" s="52">
        <v>0</v>
      </c>
      <c r="C696" s="61">
        <v>0</v>
      </c>
      <c r="D696" s="68"/>
    </row>
    <row r="697" spans="1:4" ht="17.25" customHeight="1">
      <c r="A697" s="16" t="s">
        <v>331</v>
      </c>
      <c r="B697" s="52">
        <v>0</v>
      </c>
      <c r="C697" s="61">
        <v>0</v>
      </c>
      <c r="D697" s="68"/>
    </row>
    <row r="698" spans="1:4" ht="17.25" customHeight="1">
      <c r="A698" s="16" t="s">
        <v>76</v>
      </c>
      <c r="B698" s="52">
        <v>3309.48</v>
      </c>
      <c r="C698" s="51">
        <v>3472.6397759999995</v>
      </c>
      <c r="D698" s="51">
        <v>4268.35575</v>
      </c>
    </row>
    <row r="699" spans="1:4" ht="17.25" customHeight="1">
      <c r="A699" s="16" t="s">
        <v>77</v>
      </c>
      <c r="B699" s="52">
        <v>2077.38</v>
      </c>
      <c r="C699" s="51">
        <v>2171.286</v>
      </c>
      <c r="D699" s="51">
        <v>2673.697455</v>
      </c>
    </row>
    <row r="700" spans="1:4" ht="17.25" customHeight="1">
      <c r="A700" s="16" t="s">
        <v>78</v>
      </c>
      <c r="B700" s="52">
        <v>343.86</v>
      </c>
      <c r="C700" s="34">
        <v>350.24</v>
      </c>
      <c r="D700" s="68">
        <v>406.34999999999997</v>
      </c>
    </row>
    <row r="701" ht="17.25" customHeight="1">
      <c r="A701" s="16"/>
    </row>
    <row r="702" spans="1:4" ht="17.25" customHeight="1">
      <c r="A702" s="16" t="s">
        <v>79</v>
      </c>
      <c r="B702" s="52">
        <v>1582.33</v>
      </c>
      <c r="C702" s="64">
        <v>1000</v>
      </c>
      <c r="D702" s="68">
        <v>1200</v>
      </c>
    </row>
    <row r="703" spans="1:4" ht="17.25" customHeight="1">
      <c r="A703" s="16" t="s">
        <v>81</v>
      </c>
      <c r="B703" s="52">
        <v>693.63</v>
      </c>
      <c r="C703" s="64">
        <v>500</v>
      </c>
      <c r="D703" s="68">
        <v>750</v>
      </c>
    </row>
    <row r="704" spans="1:4" ht="17.25" customHeight="1">
      <c r="A704" s="16"/>
      <c r="D704" s="68"/>
    </row>
    <row r="705" spans="1:4" ht="17.25" customHeight="1">
      <c r="A705" s="16" t="s">
        <v>184</v>
      </c>
      <c r="D705" s="68">
        <v>200</v>
      </c>
    </row>
    <row r="706" spans="1:4" ht="17.25" customHeight="1">
      <c r="A706" s="16" t="s">
        <v>406</v>
      </c>
      <c r="B706" s="52">
        <v>0</v>
      </c>
      <c r="C706" s="64">
        <v>500</v>
      </c>
      <c r="D706" s="68">
        <v>500</v>
      </c>
    </row>
    <row r="707" spans="1:4" ht="17.25" customHeight="1">
      <c r="A707" s="16" t="s">
        <v>351</v>
      </c>
      <c r="B707" s="52">
        <v>39</v>
      </c>
      <c r="C707" s="64">
        <v>250</v>
      </c>
      <c r="D707" s="68">
        <v>1200</v>
      </c>
    </row>
    <row r="708" spans="1:4" ht="17.25" customHeight="1">
      <c r="A708" s="16" t="s">
        <v>222</v>
      </c>
      <c r="B708" s="52">
        <v>102.49</v>
      </c>
      <c r="C708" s="64">
        <v>105</v>
      </c>
      <c r="D708" s="68">
        <v>105</v>
      </c>
    </row>
    <row r="709" spans="1:4" ht="17.25" customHeight="1">
      <c r="A709" s="16" t="s">
        <v>352</v>
      </c>
      <c r="B709" s="52">
        <v>684.95</v>
      </c>
      <c r="C709" s="64">
        <v>500</v>
      </c>
      <c r="D709" s="68">
        <v>1200</v>
      </c>
    </row>
    <row r="710" spans="1:3" ht="17.25" customHeight="1">
      <c r="A710" s="16" t="s">
        <v>107</v>
      </c>
      <c r="C710" s="64"/>
    </row>
    <row r="711" ht="17.25" customHeight="1">
      <c r="A711" s="16"/>
    </row>
    <row r="712" spans="1:4" ht="17.25" customHeight="1">
      <c r="A712" s="22" t="s">
        <v>179</v>
      </c>
      <c r="B712" s="32">
        <v>52115.77</v>
      </c>
      <c r="C712" s="31">
        <v>54263.54977599999</v>
      </c>
      <c r="D712" s="31">
        <v>68319.303205</v>
      </c>
    </row>
    <row r="713" ht="17.25" customHeight="1">
      <c r="A713" s="16"/>
    </row>
    <row r="714" ht="17.25" customHeight="1">
      <c r="A714" s="16"/>
    </row>
    <row r="715" ht="17.25" customHeight="1">
      <c r="A715" s="16"/>
    </row>
    <row r="716" ht="17.25" customHeight="1">
      <c r="A716" s="19" t="s">
        <v>553</v>
      </c>
    </row>
    <row r="717" ht="17.25" customHeight="1">
      <c r="A717" s="16"/>
    </row>
    <row r="718" spans="1:4" ht="17.25" customHeight="1">
      <c r="A718" s="16" t="s">
        <v>180</v>
      </c>
      <c r="B718" s="52">
        <v>62659.61</v>
      </c>
      <c r="C718" s="55">
        <v>50000</v>
      </c>
      <c r="D718" s="68">
        <v>62500</v>
      </c>
    </row>
    <row r="719" ht="17.25" customHeight="1">
      <c r="A719" s="16"/>
    </row>
    <row r="720" ht="17.25" customHeight="1">
      <c r="A720" s="16"/>
    </row>
    <row r="721" spans="1:4" ht="17.25" customHeight="1">
      <c r="A721" s="19" t="s">
        <v>181</v>
      </c>
      <c r="B721" s="32">
        <v>62659.61</v>
      </c>
      <c r="C721" s="31">
        <v>50000</v>
      </c>
      <c r="D721" s="31">
        <v>62500</v>
      </c>
    </row>
    <row r="722" ht="17.25" customHeight="1">
      <c r="A722" s="16"/>
    </row>
    <row r="723" ht="17.25" customHeight="1">
      <c r="A723" s="16"/>
    </row>
    <row r="724" ht="17.25" customHeight="1">
      <c r="A724" s="19" t="s">
        <v>539</v>
      </c>
    </row>
    <row r="725" ht="17.25" customHeight="1">
      <c r="A725" s="16"/>
    </row>
    <row r="726" spans="1:4" ht="17.25" customHeight="1">
      <c r="A726" s="16" t="s">
        <v>182</v>
      </c>
      <c r="B726" s="52">
        <v>46201.48</v>
      </c>
      <c r="C726" s="61">
        <v>86521.51999999999</v>
      </c>
      <c r="D726" s="68">
        <v>124277.24560000001</v>
      </c>
    </row>
    <row r="727" spans="1:4" ht="17.25" customHeight="1">
      <c r="A727" s="16" t="s">
        <v>149</v>
      </c>
      <c r="B727" s="52">
        <v>208534.89</v>
      </c>
      <c r="C727" s="61">
        <v>219960.5</v>
      </c>
      <c r="D727" s="68">
        <v>184538.84</v>
      </c>
    </row>
    <row r="728" spans="1:4" ht="17.25" customHeight="1">
      <c r="A728" s="16" t="s">
        <v>183</v>
      </c>
      <c r="B728" s="52">
        <v>5371.65</v>
      </c>
      <c r="C728" s="61">
        <v>4635</v>
      </c>
      <c r="D728" s="68">
        <v>4293.900000000001</v>
      </c>
    </row>
    <row r="729" spans="1:4" ht="17.25" customHeight="1">
      <c r="A729" s="16" t="s">
        <v>530</v>
      </c>
      <c r="B729" s="52">
        <v>8217.57</v>
      </c>
      <c r="C729" s="61">
        <v>9821.952000000001</v>
      </c>
      <c r="D729" s="68">
        <v>15717.599999999999</v>
      </c>
    </row>
    <row r="730" spans="1:4" ht="17.25" customHeight="1">
      <c r="A730" s="16" t="s">
        <v>74</v>
      </c>
      <c r="D730" s="68"/>
    </row>
    <row r="731" spans="1:4" ht="17.25" customHeight="1">
      <c r="A731" s="16" t="s">
        <v>248</v>
      </c>
      <c r="B731" s="52">
        <v>29752.93</v>
      </c>
      <c r="C731" s="61">
        <v>42151.16160000001</v>
      </c>
      <c r="D731" s="68">
        <v>53482.67999999999</v>
      </c>
    </row>
    <row r="732" spans="1:4" ht="17.25" customHeight="1">
      <c r="A732" s="16" t="s">
        <v>75</v>
      </c>
      <c r="B732" s="52">
        <v>130.9</v>
      </c>
      <c r="C732" s="61">
        <v>122.4</v>
      </c>
      <c r="D732" s="68">
        <v>163.2</v>
      </c>
    </row>
    <row r="733" spans="1:4" ht="17.25" customHeight="1">
      <c r="A733" s="16" t="s">
        <v>330</v>
      </c>
      <c r="B733" s="52">
        <v>346.04</v>
      </c>
      <c r="C733" s="61">
        <v>322.15104</v>
      </c>
      <c r="D733" s="68">
        <v>765</v>
      </c>
    </row>
    <row r="734" spans="1:4" ht="17.25" customHeight="1">
      <c r="A734" s="16" t="s">
        <v>331</v>
      </c>
      <c r="B734" s="52">
        <v>222.41</v>
      </c>
      <c r="C734" s="61">
        <v>156.6</v>
      </c>
      <c r="D734" s="68">
        <v>297.36</v>
      </c>
    </row>
    <row r="735" spans="1:4" ht="17.25" customHeight="1">
      <c r="A735" s="16" t="s">
        <v>76</v>
      </c>
      <c r="B735" s="52">
        <v>19286.53</v>
      </c>
      <c r="C735" s="51">
        <v>24551.831358</v>
      </c>
      <c r="D735" s="51">
        <v>25155.3102984</v>
      </c>
    </row>
    <row r="736" spans="1:4" ht="17.25" customHeight="1">
      <c r="A736" s="16" t="s">
        <v>77</v>
      </c>
      <c r="B736" s="52">
        <v>13131.78</v>
      </c>
      <c r="C736" s="51">
        <v>15264.59422</v>
      </c>
      <c r="D736" s="51">
        <v>15384.91530168</v>
      </c>
    </row>
    <row r="737" spans="1:4" ht="17.25" customHeight="1">
      <c r="A737" s="16" t="s">
        <v>78</v>
      </c>
      <c r="B737" s="52">
        <v>2531.47</v>
      </c>
      <c r="C737" s="34">
        <v>2654.6003</v>
      </c>
      <c r="D737" s="68">
        <v>3444.6695849999996</v>
      </c>
    </row>
    <row r="738" ht="17.25" customHeight="1">
      <c r="A738" s="16"/>
    </row>
    <row r="739" spans="1:4" ht="17.25" customHeight="1">
      <c r="A739" s="16" t="s">
        <v>79</v>
      </c>
      <c r="B739" s="52">
        <v>5691.81</v>
      </c>
      <c r="C739" s="55">
        <v>8500</v>
      </c>
      <c r="D739" s="68">
        <v>6000</v>
      </c>
    </row>
    <row r="740" spans="1:4" ht="17.25" customHeight="1">
      <c r="A740" s="16" t="s">
        <v>81</v>
      </c>
      <c r="B740" s="52">
        <v>3466.77</v>
      </c>
      <c r="C740" s="55">
        <v>4500</v>
      </c>
      <c r="D740" s="68">
        <v>4500</v>
      </c>
    </row>
    <row r="741" spans="1:4" ht="17.25" customHeight="1">
      <c r="A741" s="16" t="s">
        <v>184</v>
      </c>
      <c r="B741" s="52">
        <v>2311.8</v>
      </c>
      <c r="C741" s="55">
        <v>3000</v>
      </c>
      <c r="D741" s="68">
        <v>3000</v>
      </c>
    </row>
    <row r="742" spans="1:4" ht="17.25" customHeight="1">
      <c r="A742" s="16" t="s">
        <v>153</v>
      </c>
      <c r="B742" s="52">
        <v>196267.49</v>
      </c>
      <c r="C742" s="55">
        <v>215000</v>
      </c>
      <c r="D742" s="68">
        <v>220000</v>
      </c>
    </row>
    <row r="743" spans="1:4" ht="17.25" customHeight="1">
      <c r="A743" s="17" t="s">
        <v>185</v>
      </c>
      <c r="B743" s="52">
        <v>1627.5</v>
      </c>
      <c r="C743" s="55">
        <v>2000</v>
      </c>
      <c r="D743" s="68">
        <v>2000</v>
      </c>
    </row>
    <row r="744" spans="1:4" ht="17.25" customHeight="1">
      <c r="A744" s="16" t="s">
        <v>85</v>
      </c>
      <c r="B744" s="52">
        <v>9312.85</v>
      </c>
      <c r="C744" s="55">
        <v>5200</v>
      </c>
      <c r="D744" s="68">
        <v>2500</v>
      </c>
    </row>
    <row r="745" spans="1:4" ht="17.25" customHeight="1">
      <c r="A745" s="16" t="s">
        <v>186</v>
      </c>
      <c r="B745" s="52">
        <v>11513.3</v>
      </c>
      <c r="C745" s="55">
        <v>25000</v>
      </c>
      <c r="D745" s="68">
        <v>12500</v>
      </c>
    </row>
    <row r="746" spans="1:4" ht="17.25" customHeight="1">
      <c r="A746" s="16"/>
      <c r="D746" s="68"/>
    </row>
    <row r="747" spans="1:4" ht="17.25" customHeight="1">
      <c r="A747" s="16" t="s">
        <v>222</v>
      </c>
      <c r="B747" s="52">
        <v>1412.31</v>
      </c>
      <c r="C747" s="55">
        <v>1750</v>
      </c>
      <c r="D747" s="68">
        <v>1800</v>
      </c>
    </row>
    <row r="748" spans="1:4" ht="17.25" customHeight="1">
      <c r="A748" s="16" t="s">
        <v>86</v>
      </c>
      <c r="B748" s="52">
        <v>4242.55</v>
      </c>
      <c r="C748" s="55">
        <v>8500</v>
      </c>
      <c r="D748" s="68">
        <v>8500</v>
      </c>
    </row>
    <row r="749" spans="1:4" ht="17.25" customHeight="1">
      <c r="A749" s="16" t="s">
        <v>237</v>
      </c>
      <c r="B749" s="52">
        <v>0</v>
      </c>
      <c r="C749" s="61">
        <v>3000</v>
      </c>
      <c r="D749" s="68">
        <v>3000</v>
      </c>
    </row>
    <row r="750" ht="17.25" customHeight="1">
      <c r="A750" s="16"/>
    </row>
    <row r="751" spans="1:4" ht="17.25" customHeight="1">
      <c r="A751" s="19" t="s">
        <v>187</v>
      </c>
      <c r="B751" s="32">
        <v>569574.0300000001</v>
      </c>
      <c r="C751" s="31">
        <v>682612.310518</v>
      </c>
      <c r="D751" s="31">
        <v>691320.72078508</v>
      </c>
    </row>
    <row r="752" spans="1:4" ht="17.25" customHeight="1">
      <c r="A752" s="19"/>
      <c r="B752" s="32"/>
      <c r="C752" s="31"/>
      <c r="D752" s="32"/>
    </row>
    <row r="753" ht="17.25" customHeight="1">
      <c r="A753" s="16"/>
    </row>
    <row r="754" ht="17.25" customHeight="1">
      <c r="A754" s="50" t="s">
        <v>540</v>
      </c>
    </row>
    <row r="755" ht="17.25" customHeight="1">
      <c r="A755" s="16"/>
    </row>
    <row r="756" spans="1:4" ht="17.25" customHeight="1">
      <c r="A756" s="16" t="s">
        <v>149</v>
      </c>
      <c r="B756" s="52">
        <v>111733.84</v>
      </c>
      <c r="C756" s="61">
        <v>114309</v>
      </c>
      <c r="D756" s="68">
        <v>118306.5</v>
      </c>
    </row>
    <row r="757" spans="1:4" ht="17.25" customHeight="1">
      <c r="A757" s="16" t="s">
        <v>418</v>
      </c>
      <c r="D757" s="68">
        <v>0</v>
      </c>
    </row>
    <row r="758" spans="1:4" ht="17.25" customHeight="1">
      <c r="A758" s="16" t="s">
        <v>74</v>
      </c>
      <c r="D758" s="68"/>
    </row>
    <row r="759" spans="1:4" ht="17.25" customHeight="1">
      <c r="A759" s="16" t="s">
        <v>248</v>
      </c>
      <c r="B759" s="52">
        <v>23475.4</v>
      </c>
      <c r="C759" s="61">
        <v>25401.062400000003</v>
      </c>
      <c r="D759" s="68">
        <v>30748.68</v>
      </c>
    </row>
    <row r="760" spans="1:4" ht="17.25" customHeight="1">
      <c r="A760" s="16" t="s">
        <v>75</v>
      </c>
      <c r="B760" s="52">
        <v>81.6</v>
      </c>
      <c r="C760" s="51">
        <v>81.6</v>
      </c>
      <c r="D760" s="68">
        <v>81.6</v>
      </c>
    </row>
    <row r="761" spans="1:4" ht="17.25" customHeight="1">
      <c r="A761" s="16" t="s">
        <v>330</v>
      </c>
      <c r="B761" s="52">
        <v>383.12</v>
      </c>
      <c r="C761" s="61">
        <v>644.30208</v>
      </c>
      <c r="D761" s="68">
        <v>612</v>
      </c>
    </row>
    <row r="762" spans="1:4" ht="17.25" customHeight="1">
      <c r="A762" s="16" t="s">
        <v>331</v>
      </c>
      <c r="B762" s="52">
        <v>201.76</v>
      </c>
      <c r="C762" s="61">
        <v>208.8</v>
      </c>
      <c r="D762" s="68">
        <v>198.24</v>
      </c>
    </row>
    <row r="763" spans="1:4" ht="17.25" customHeight="1">
      <c r="A763" s="16" t="s">
        <v>76</v>
      </c>
      <c r="B763" s="52">
        <v>8148.86</v>
      </c>
      <c r="C763" s="51">
        <v>8744.6385</v>
      </c>
      <c r="D763" s="51">
        <v>9050.44725</v>
      </c>
    </row>
    <row r="764" spans="1:4" ht="17.25" customHeight="1">
      <c r="A764" s="16" t="s">
        <v>77</v>
      </c>
      <c r="B764" s="52">
        <v>5759.94</v>
      </c>
      <c r="C764" s="51">
        <v>5892.62895</v>
      </c>
      <c r="D764" s="51">
        <v>6098.700075</v>
      </c>
    </row>
    <row r="765" spans="1:4" ht="17.25" customHeight="1">
      <c r="A765" s="16" t="s">
        <v>78</v>
      </c>
      <c r="B765" s="52">
        <v>1375.47</v>
      </c>
      <c r="C765" s="34">
        <v>1400.96</v>
      </c>
      <c r="D765" s="68">
        <v>1625.3999999999999</v>
      </c>
    </row>
    <row r="766" ht="17.25" customHeight="1">
      <c r="A766" s="16"/>
    </row>
    <row r="767" spans="1:4" ht="17.25" customHeight="1">
      <c r="A767" s="16" t="s">
        <v>79</v>
      </c>
      <c r="B767" s="52">
        <v>4501.72</v>
      </c>
      <c r="C767" s="55">
        <v>6000</v>
      </c>
      <c r="D767" s="68">
        <v>6500</v>
      </c>
    </row>
    <row r="768" spans="1:4" ht="17.25" customHeight="1">
      <c r="A768" s="16" t="s">
        <v>81</v>
      </c>
      <c r="B768" s="52">
        <v>16501.38</v>
      </c>
      <c r="C768" s="55">
        <v>17000</v>
      </c>
      <c r="D768" s="68">
        <v>15000</v>
      </c>
    </row>
    <row r="769" spans="1:4" ht="17.25" customHeight="1">
      <c r="A769" s="16"/>
      <c r="D769" s="68"/>
    </row>
    <row r="770" spans="1:4" ht="17.25" customHeight="1">
      <c r="A770" s="16" t="s">
        <v>189</v>
      </c>
      <c r="B770" s="52">
        <v>31875</v>
      </c>
      <c r="C770" s="55">
        <v>31875</v>
      </c>
      <c r="D770" s="68">
        <v>33468</v>
      </c>
    </row>
    <row r="771" spans="1:4" ht="17.25" customHeight="1">
      <c r="A771" s="16" t="s">
        <v>464</v>
      </c>
      <c r="B771" s="52">
        <v>1549.48</v>
      </c>
      <c r="C771" s="55">
        <v>1500</v>
      </c>
      <c r="D771" s="68">
        <v>1500</v>
      </c>
    </row>
    <row r="772" spans="1:4" ht="17.25" customHeight="1">
      <c r="A772" s="16" t="s">
        <v>222</v>
      </c>
      <c r="B772" s="52">
        <v>1911.77</v>
      </c>
      <c r="C772" s="55">
        <v>2000</v>
      </c>
      <c r="D772" s="68">
        <v>2000</v>
      </c>
    </row>
    <row r="773" spans="1:4" ht="17.25" customHeight="1">
      <c r="A773" s="16" t="s">
        <v>423</v>
      </c>
      <c r="B773" s="52">
        <v>1199.4</v>
      </c>
      <c r="C773" s="55">
        <v>1199.4</v>
      </c>
      <c r="D773" s="68">
        <v>1199.4</v>
      </c>
    </row>
    <row r="774" spans="1:4" ht="17.25" customHeight="1">
      <c r="A774" s="16" t="s">
        <v>86</v>
      </c>
      <c r="B774" s="52">
        <v>1004.2</v>
      </c>
      <c r="C774" s="55">
        <v>1650</v>
      </c>
      <c r="D774" s="68">
        <v>1200</v>
      </c>
    </row>
    <row r="775" spans="1:4" ht="17.25" customHeight="1">
      <c r="A775" s="16" t="s">
        <v>245</v>
      </c>
      <c r="B775" s="52">
        <v>0</v>
      </c>
      <c r="D775" s="68">
        <v>0</v>
      </c>
    </row>
    <row r="776" spans="1:4" ht="17.25" customHeight="1">
      <c r="A776" s="16" t="s">
        <v>176</v>
      </c>
      <c r="B776" s="52">
        <v>0</v>
      </c>
      <c r="D776" s="68">
        <v>0</v>
      </c>
    </row>
    <row r="777" spans="1:4" ht="17.25" customHeight="1">
      <c r="A777" s="16" t="s">
        <v>0</v>
      </c>
      <c r="D777" s="68"/>
    </row>
    <row r="778" spans="1:4" ht="17.25" customHeight="1">
      <c r="A778" s="16" t="s">
        <v>124</v>
      </c>
      <c r="B778" s="52">
        <v>100</v>
      </c>
      <c r="C778" s="55">
        <v>100</v>
      </c>
      <c r="D778" s="68">
        <v>100</v>
      </c>
    </row>
    <row r="779" ht="17.25" customHeight="1">
      <c r="A779" s="16"/>
    </row>
    <row r="780" ht="17.25" customHeight="1">
      <c r="A780" s="16"/>
    </row>
    <row r="781" spans="1:4" ht="17.25" customHeight="1">
      <c r="A781" s="19" t="s">
        <v>494</v>
      </c>
      <c r="B781" s="32">
        <v>209802.94</v>
      </c>
      <c r="C781" s="31">
        <v>218007.39192999998</v>
      </c>
      <c r="D781" s="31">
        <v>227688.96732499998</v>
      </c>
    </row>
    <row r="782" ht="17.25" customHeight="1">
      <c r="A782" s="16"/>
    </row>
    <row r="783" ht="17.25" customHeight="1">
      <c r="A783" s="16"/>
    </row>
    <row r="784" ht="17.25" customHeight="1">
      <c r="A784" s="50" t="s">
        <v>541</v>
      </c>
    </row>
    <row r="785" ht="17.25" customHeight="1">
      <c r="A785" s="16"/>
    </row>
    <row r="786" spans="1:4" ht="17.25" customHeight="1">
      <c r="A786" s="16" t="s">
        <v>149</v>
      </c>
      <c r="B786" s="52">
        <v>135332.36</v>
      </c>
      <c r="C786" s="61">
        <v>144337.44</v>
      </c>
      <c r="D786" s="68">
        <v>151727.46</v>
      </c>
    </row>
    <row r="787" spans="1:4" ht="17.25" customHeight="1">
      <c r="A787" s="16" t="s">
        <v>418</v>
      </c>
      <c r="B787" s="52">
        <v>2964.75</v>
      </c>
      <c r="C787" s="61">
        <v>3273.984</v>
      </c>
      <c r="D787" s="68">
        <v>3929.3999999999996</v>
      </c>
    </row>
    <row r="788" spans="1:4" ht="17.25" customHeight="1">
      <c r="A788" s="16"/>
      <c r="D788" s="68"/>
    </row>
    <row r="789" spans="1:4" ht="17.25" customHeight="1">
      <c r="A789" s="16" t="s">
        <v>74</v>
      </c>
      <c r="D789" s="68"/>
    </row>
    <row r="790" spans="1:4" ht="17.25" customHeight="1">
      <c r="A790" s="16" t="s">
        <v>248</v>
      </c>
      <c r="B790" s="52">
        <v>21014.6</v>
      </c>
      <c r="C790" s="61">
        <v>22917.888000000003</v>
      </c>
      <c r="D790" s="68">
        <v>27348</v>
      </c>
    </row>
    <row r="791" spans="1:4" ht="17.25" customHeight="1">
      <c r="A791" s="16" t="s">
        <v>75</v>
      </c>
      <c r="B791" s="52">
        <v>102</v>
      </c>
      <c r="C791" s="61">
        <v>102</v>
      </c>
      <c r="D791" s="68">
        <v>102</v>
      </c>
    </row>
    <row r="792" spans="1:4" ht="17.25" customHeight="1">
      <c r="A792" s="16" t="s">
        <v>330</v>
      </c>
      <c r="B792" s="52">
        <v>441.82</v>
      </c>
      <c r="C792" s="61">
        <v>644.30208</v>
      </c>
      <c r="D792" s="68">
        <v>612</v>
      </c>
    </row>
    <row r="793" spans="1:4" ht="17.25" customHeight="1">
      <c r="A793" s="16" t="s">
        <v>331</v>
      </c>
      <c r="B793" s="52">
        <v>252.2</v>
      </c>
      <c r="C793" s="61">
        <v>261</v>
      </c>
      <c r="D793" s="68">
        <v>247.8</v>
      </c>
    </row>
    <row r="794" spans="1:4" ht="17.25" customHeight="1">
      <c r="A794" s="16" t="s">
        <v>76</v>
      </c>
      <c r="B794" s="52">
        <v>10209.61</v>
      </c>
      <c r="C794" s="51">
        <v>11292.273936</v>
      </c>
      <c r="D794" s="51">
        <v>11907.749789999998</v>
      </c>
    </row>
    <row r="795" spans="1:4" ht="17.25" customHeight="1">
      <c r="A795" s="16" t="s">
        <v>77</v>
      </c>
      <c r="B795" s="52">
        <v>6436.57</v>
      </c>
      <c r="C795" s="51">
        <v>6837.5481825</v>
      </c>
      <c r="D795" s="51">
        <v>7218.503713499999</v>
      </c>
    </row>
    <row r="796" spans="1:4" ht="17.25" customHeight="1">
      <c r="A796" s="16" t="s">
        <v>78</v>
      </c>
      <c r="B796" s="52">
        <v>2063.29</v>
      </c>
      <c r="C796" s="34">
        <v>2101.44</v>
      </c>
      <c r="D796" s="68">
        <v>2438.1</v>
      </c>
    </row>
    <row r="797" ht="17.25" customHeight="1">
      <c r="A797" s="16"/>
    </row>
    <row r="798" spans="1:4" ht="17.25" customHeight="1">
      <c r="A798" s="16" t="s">
        <v>79</v>
      </c>
      <c r="B798" s="52">
        <v>9487.5</v>
      </c>
      <c r="C798" s="55">
        <v>11000</v>
      </c>
      <c r="D798" s="52">
        <v>11000</v>
      </c>
    </row>
    <row r="799" spans="1:4" ht="17.25" customHeight="1">
      <c r="A799" s="16" t="s">
        <v>81</v>
      </c>
      <c r="B799" s="52">
        <v>20001.38</v>
      </c>
      <c r="C799" s="55">
        <v>20500</v>
      </c>
      <c r="D799" s="52">
        <v>20000</v>
      </c>
    </row>
    <row r="800" spans="1:4" ht="17.25" customHeight="1">
      <c r="A800" s="16"/>
      <c r="D800" s="52"/>
    </row>
    <row r="801" spans="1:4" ht="17.25" customHeight="1">
      <c r="A801" s="16" t="s">
        <v>464</v>
      </c>
      <c r="B801" s="52">
        <v>1197.83</v>
      </c>
      <c r="C801" s="55">
        <v>1350</v>
      </c>
      <c r="D801" s="52">
        <v>1200</v>
      </c>
    </row>
    <row r="802" spans="1:4" ht="17.25" customHeight="1">
      <c r="A802" s="16"/>
      <c r="D802" s="52"/>
    </row>
    <row r="803" spans="1:4" ht="17.25" customHeight="1">
      <c r="A803" s="16" t="s">
        <v>222</v>
      </c>
      <c r="B803" s="52">
        <v>2082.22</v>
      </c>
      <c r="C803" s="55">
        <v>2750</v>
      </c>
      <c r="D803" s="52">
        <v>2500</v>
      </c>
    </row>
    <row r="804" spans="1:4" ht="17.25" customHeight="1">
      <c r="A804" s="16" t="s">
        <v>423</v>
      </c>
      <c r="B804" s="52">
        <v>779.35</v>
      </c>
      <c r="C804" s="55">
        <v>719.4</v>
      </c>
      <c r="D804" s="52">
        <v>719.4</v>
      </c>
    </row>
    <row r="805" spans="1:4" ht="17.25" customHeight="1">
      <c r="A805" s="16" t="s">
        <v>86</v>
      </c>
      <c r="B805" s="52">
        <v>1096.09</v>
      </c>
      <c r="C805" s="55">
        <v>2800</v>
      </c>
      <c r="D805" s="52">
        <v>2800</v>
      </c>
    </row>
    <row r="806" spans="1:4" ht="17.25" customHeight="1">
      <c r="A806" s="16"/>
      <c r="D806" s="52"/>
    </row>
    <row r="807" spans="1:4" ht="17.25" customHeight="1">
      <c r="A807" s="16" t="s">
        <v>87</v>
      </c>
      <c r="B807" s="52">
        <v>979.93</v>
      </c>
      <c r="C807" s="55">
        <v>1000</v>
      </c>
      <c r="D807" s="52">
        <v>1100</v>
      </c>
    </row>
    <row r="808" spans="1:4" ht="17.25" customHeight="1">
      <c r="A808" s="16" t="s">
        <v>176</v>
      </c>
      <c r="B808" s="52">
        <v>0</v>
      </c>
      <c r="C808" s="55">
        <v>0</v>
      </c>
      <c r="D808" s="52">
        <v>0</v>
      </c>
    </row>
    <row r="809" spans="1:4" ht="17.25" customHeight="1">
      <c r="A809" s="16" t="s">
        <v>0</v>
      </c>
      <c r="D809" s="52"/>
    </row>
    <row r="810" spans="1:4" ht="17.25" customHeight="1">
      <c r="A810" s="16" t="s">
        <v>124</v>
      </c>
      <c r="B810" s="52">
        <v>0</v>
      </c>
      <c r="C810" s="55">
        <v>100</v>
      </c>
      <c r="D810" s="52">
        <v>100</v>
      </c>
    </row>
    <row r="811" ht="17.25" customHeight="1">
      <c r="A811" s="16"/>
    </row>
    <row r="812" ht="17.25" customHeight="1">
      <c r="A812" s="16"/>
    </row>
    <row r="813" spans="1:4" ht="17.25" customHeight="1">
      <c r="A813" s="19" t="s">
        <v>191</v>
      </c>
      <c r="B813" s="43">
        <v>214441.50000000003</v>
      </c>
      <c r="C813" s="60">
        <v>231987.2761985</v>
      </c>
      <c r="D813" s="60">
        <v>244950.41350349996</v>
      </c>
    </row>
    <row r="814" ht="17.25" customHeight="1">
      <c r="A814" s="16"/>
    </row>
    <row r="815" ht="17.25" customHeight="1">
      <c r="A815" s="16"/>
    </row>
    <row r="816" ht="17.25" customHeight="1">
      <c r="A816" s="22" t="s">
        <v>542</v>
      </c>
    </row>
    <row r="817" ht="17.25" customHeight="1">
      <c r="A817" s="16"/>
    </row>
    <row r="818" spans="1:4" ht="17.25" customHeight="1">
      <c r="A818" s="16" t="s">
        <v>149</v>
      </c>
      <c r="B818" s="52">
        <v>78553.59</v>
      </c>
      <c r="C818" s="61">
        <v>82051.32</v>
      </c>
      <c r="D818" s="68">
        <v>85794.75</v>
      </c>
    </row>
    <row r="819" spans="1:4" ht="17.25" customHeight="1">
      <c r="A819" s="16" t="s">
        <v>418</v>
      </c>
      <c r="D819" s="68">
        <v>0</v>
      </c>
    </row>
    <row r="820" spans="1:4" ht="17.25" customHeight="1">
      <c r="A820" s="16" t="s">
        <v>74</v>
      </c>
      <c r="D820" s="68"/>
    </row>
    <row r="821" spans="1:4" ht="17.25" customHeight="1">
      <c r="A821" s="16" t="s">
        <v>248</v>
      </c>
      <c r="B821" s="52">
        <v>15725.73</v>
      </c>
      <c r="C821" s="61">
        <v>17188.416</v>
      </c>
      <c r="D821" s="68">
        <v>23911.68</v>
      </c>
    </row>
    <row r="822" spans="1:4" ht="17.25" customHeight="1">
      <c r="A822" s="16" t="s">
        <v>75</v>
      </c>
      <c r="B822" s="52">
        <v>61.2</v>
      </c>
      <c r="C822" s="61">
        <v>61.2</v>
      </c>
      <c r="D822" s="68">
        <v>61.199999999999996</v>
      </c>
    </row>
    <row r="823" spans="1:4" ht="17.25" customHeight="1">
      <c r="A823" s="16" t="s">
        <v>330</v>
      </c>
      <c r="B823" s="52">
        <v>262.62</v>
      </c>
      <c r="C823" s="61">
        <v>483.22656</v>
      </c>
      <c r="D823" s="68">
        <v>459</v>
      </c>
    </row>
    <row r="824" spans="1:4" ht="17.25" customHeight="1">
      <c r="A824" s="16" t="s">
        <v>331</v>
      </c>
      <c r="B824" s="52">
        <v>151.32</v>
      </c>
      <c r="C824" s="61">
        <v>156.6</v>
      </c>
      <c r="D824" s="68">
        <v>148.68</v>
      </c>
    </row>
    <row r="825" spans="1:4" ht="17.25" customHeight="1">
      <c r="A825" s="16" t="s">
        <v>76</v>
      </c>
      <c r="B825" s="52">
        <v>5601.76</v>
      </c>
      <c r="C825" s="51">
        <v>6276.92598</v>
      </c>
      <c r="D825" s="51">
        <v>6563.298375</v>
      </c>
    </row>
    <row r="826" spans="1:4" ht="17.25" customHeight="1">
      <c r="A826" s="16" t="s">
        <v>77</v>
      </c>
      <c r="B826" s="52">
        <v>4049.5</v>
      </c>
      <c r="C826" s="51">
        <v>4229.745546</v>
      </c>
      <c r="D826" s="51">
        <v>4422.7193625</v>
      </c>
    </row>
    <row r="827" spans="1:4" ht="17.25" customHeight="1">
      <c r="A827" s="16" t="s">
        <v>78</v>
      </c>
      <c r="B827" s="52">
        <v>1031.6</v>
      </c>
      <c r="C827" s="34">
        <v>1050.72</v>
      </c>
      <c r="D827" s="68">
        <v>1219.05</v>
      </c>
    </row>
    <row r="828" ht="17.25" customHeight="1">
      <c r="A828" s="16"/>
    </row>
    <row r="829" spans="1:4" ht="17.25" customHeight="1">
      <c r="A829" s="16" t="s">
        <v>79</v>
      </c>
      <c r="B829" s="52">
        <v>3359.66</v>
      </c>
      <c r="C829" s="55">
        <v>4400</v>
      </c>
      <c r="D829" s="68">
        <v>4400</v>
      </c>
    </row>
    <row r="830" spans="1:4" ht="17.25" customHeight="1">
      <c r="A830" s="16" t="s">
        <v>81</v>
      </c>
      <c r="B830" s="52">
        <v>9202.05</v>
      </c>
      <c r="C830" s="55">
        <v>11500</v>
      </c>
      <c r="D830" s="68">
        <v>9000</v>
      </c>
    </row>
    <row r="831" spans="1:4" ht="17.25" customHeight="1">
      <c r="A831" s="16"/>
      <c r="D831" s="68"/>
    </row>
    <row r="832" spans="1:4" ht="17.25" customHeight="1">
      <c r="A832" s="16" t="s">
        <v>189</v>
      </c>
      <c r="B832" s="52">
        <v>22896</v>
      </c>
      <c r="C832" s="55">
        <v>22896</v>
      </c>
      <c r="D832" s="68">
        <v>24036</v>
      </c>
    </row>
    <row r="833" spans="1:4" ht="17.25" customHeight="1">
      <c r="A833" s="16" t="s">
        <v>85</v>
      </c>
      <c r="B833" s="52">
        <v>1080.43</v>
      </c>
      <c r="C833" s="55">
        <v>1000</v>
      </c>
      <c r="D833" s="68">
        <v>1000</v>
      </c>
    </row>
    <row r="834" spans="1:4" ht="17.25" customHeight="1">
      <c r="A834" s="16" t="s">
        <v>222</v>
      </c>
      <c r="B834" s="52">
        <v>1724.05</v>
      </c>
      <c r="C834" s="55">
        <v>2250</v>
      </c>
      <c r="D834" s="68">
        <v>2000</v>
      </c>
    </row>
    <row r="835" spans="1:4" ht="17.25" customHeight="1">
      <c r="A835" s="16" t="s">
        <v>423</v>
      </c>
      <c r="B835" s="52">
        <v>779.35</v>
      </c>
      <c r="C835" s="55">
        <v>750</v>
      </c>
      <c r="D835" s="68">
        <v>800</v>
      </c>
    </row>
    <row r="836" spans="1:4" ht="17.25" customHeight="1">
      <c r="A836" s="16" t="s">
        <v>86</v>
      </c>
      <c r="B836" s="52">
        <v>771.91</v>
      </c>
      <c r="C836" s="55">
        <v>1250</v>
      </c>
      <c r="D836" s="68">
        <v>1000</v>
      </c>
    </row>
    <row r="837" spans="1:4" ht="17.25" customHeight="1">
      <c r="A837" s="16"/>
      <c r="D837" s="68"/>
    </row>
    <row r="838" spans="1:4" ht="17.25" customHeight="1">
      <c r="A838" s="16" t="s">
        <v>176</v>
      </c>
      <c r="B838" s="52">
        <v>0</v>
      </c>
      <c r="C838" s="61">
        <v>0</v>
      </c>
      <c r="D838" s="68">
        <v>0</v>
      </c>
    </row>
    <row r="839" spans="1:4" ht="17.25" customHeight="1">
      <c r="A839" s="16" t="s">
        <v>0</v>
      </c>
      <c r="D839" s="68"/>
    </row>
    <row r="840" spans="1:4" ht="17.25" customHeight="1">
      <c r="A840" s="16" t="s">
        <v>124</v>
      </c>
      <c r="B840" s="52">
        <v>0</v>
      </c>
      <c r="C840" s="55">
        <v>100</v>
      </c>
      <c r="D840" s="68">
        <v>100</v>
      </c>
    </row>
    <row r="841" spans="1:4" ht="17.25" customHeight="1">
      <c r="A841" s="16"/>
      <c r="D841" s="68"/>
    </row>
    <row r="842" spans="1:4" ht="17.25" customHeight="1">
      <c r="A842" s="16"/>
      <c r="D842" s="68"/>
    </row>
    <row r="843" spans="1:4" ht="17.25" customHeight="1">
      <c r="A843" s="19" t="s">
        <v>192</v>
      </c>
      <c r="B843" s="32">
        <v>145250.77</v>
      </c>
      <c r="C843" s="31">
        <v>155644.154086</v>
      </c>
      <c r="D843" s="31">
        <v>164916.3777375</v>
      </c>
    </row>
    <row r="844" ht="17.25" customHeight="1">
      <c r="A844" s="16"/>
    </row>
    <row r="845" ht="17.25" customHeight="1">
      <c r="A845" s="16"/>
    </row>
    <row r="846" ht="17.25" customHeight="1">
      <c r="A846" s="22" t="s">
        <v>543</v>
      </c>
    </row>
    <row r="847" spans="1:4" ht="17.25" customHeight="1">
      <c r="A847" s="16"/>
      <c r="D847" s="68"/>
    </row>
    <row r="848" spans="1:4" ht="17.25" customHeight="1">
      <c r="A848" s="16" t="s">
        <v>149</v>
      </c>
      <c r="B848" s="52">
        <v>77629.5</v>
      </c>
      <c r="C848" s="61">
        <v>81690</v>
      </c>
      <c r="D848" s="68">
        <v>85189.5</v>
      </c>
    </row>
    <row r="849" spans="1:4" ht="17.25" customHeight="1">
      <c r="A849" s="16" t="s">
        <v>418</v>
      </c>
      <c r="B849" s="52">
        <v>2964.75</v>
      </c>
      <c r="C849" s="61">
        <v>3273.984</v>
      </c>
      <c r="D849" s="68">
        <v>7858.799999999999</v>
      </c>
    </row>
    <row r="850" spans="1:4" ht="17.25" customHeight="1">
      <c r="A850" s="16" t="s">
        <v>74</v>
      </c>
      <c r="D850" s="68">
        <v>7858.799999999999</v>
      </c>
    </row>
    <row r="851" spans="1:4" ht="17.25" customHeight="1">
      <c r="A851" s="16" t="s">
        <v>248</v>
      </c>
      <c r="B851" s="52">
        <v>20786.15</v>
      </c>
      <c r="C851" s="61">
        <v>22597.075200000003</v>
      </c>
      <c r="D851" s="68">
        <v>10237.68</v>
      </c>
    </row>
    <row r="852" spans="1:4" ht="17.25" customHeight="1">
      <c r="A852" s="16" t="s">
        <v>75</v>
      </c>
      <c r="B852" s="52">
        <v>61.2</v>
      </c>
      <c r="C852" s="61">
        <v>61.2</v>
      </c>
      <c r="D852" s="68">
        <v>61.199999999999996</v>
      </c>
    </row>
    <row r="853" spans="1:4" ht="17.25" customHeight="1">
      <c r="A853" s="16" t="s">
        <v>330</v>
      </c>
      <c r="B853" s="52">
        <v>191.56</v>
      </c>
      <c r="C853" s="61">
        <v>322.15104</v>
      </c>
      <c r="D853" s="68">
        <v>153</v>
      </c>
    </row>
    <row r="854" spans="1:4" ht="17.25" customHeight="1">
      <c r="A854" s="16" t="s">
        <v>331</v>
      </c>
      <c r="B854" s="52">
        <v>100.88</v>
      </c>
      <c r="C854" s="61">
        <v>104.4</v>
      </c>
      <c r="D854" s="68">
        <v>49.56</v>
      </c>
    </row>
    <row r="855" spans="1:4" ht="17.25" customHeight="1">
      <c r="A855" s="16" t="s">
        <v>76</v>
      </c>
      <c r="B855" s="52">
        <v>5541.67</v>
      </c>
      <c r="C855" s="61">
        <v>6162.28155</v>
      </c>
      <c r="D855" s="42">
        <v>7118.19495</v>
      </c>
    </row>
    <row r="856" spans="1:4" ht="17.25" customHeight="1">
      <c r="A856" s="16" t="s">
        <v>77</v>
      </c>
      <c r="B856" s="52">
        <v>4001.66</v>
      </c>
      <c r="C856" s="61">
        <v>4001.800725</v>
      </c>
      <c r="D856" s="42">
        <v>4391.518725</v>
      </c>
    </row>
    <row r="857" spans="1:4" ht="17.25" customHeight="1">
      <c r="A857" s="16" t="s">
        <v>78</v>
      </c>
      <c r="B857" s="52">
        <v>1031.61</v>
      </c>
      <c r="C857" s="34">
        <v>1050.72</v>
      </c>
      <c r="D857" s="68">
        <v>1219.05</v>
      </c>
    </row>
    <row r="858" ht="17.25" customHeight="1">
      <c r="A858" s="16"/>
    </row>
    <row r="859" spans="1:4" ht="17.25" customHeight="1">
      <c r="A859" s="16" t="s">
        <v>79</v>
      </c>
      <c r="B859" s="52">
        <v>4143.2</v>
      </c>
      <c r="C859" s="55">
        <v>5500</v>
      </c>
      <c r="D859" s="68">
        <v>5500</v>
      </c>
    </row>
    <row r="860" spans="1:4" ht="17.25" customHeight="1">
      <c r="A860" s="16" t="s">
        <v>81</v>
      </c>
      <c r="B860" s="52">
        <v>10106.46</v>
      </c>
      <c r="C860" s="55">
        <v>8000</v>
      </c>
      <c r="D860" s="68">
        <v>8000</v>
      </c>
    </row>
    <row r="861" spans="1:4" ht="17.25" customHeight="1">
      <c r="A861" s="16"/>
      <c r="D861" s="68"/>
    </row>
    <row r="862" spans="1:4" ht="17.25" customHeight="1">
      <c r="A862" s="16" t="s">
        <v>189</v>
      </c>
      <c r="B862" s="52">
        <v>20291.04</v>
      </c>
      <c r="C862" s="55">
        <v>20391</v>
      </c>
      <c r="D862" s="68">
        <v>23976</v>
      </c>
    </row>
    <row r="863" spans="1:4" ht="17.25" customHeight="1">
      <c r="A863" s="16" t="s">
        <v>464</v>
      </c>
      <c r="B863" s="52">
        <v>3951.06</v>
      </c>
      <c r="C863" s="55">
        <v>3500</v>
      </c>
      <c r="D863" s="68">
        <v>3000</v>
      </c>
    </row>
    <row r="864" spans="1:4" ht="17.25" customHeight="1">
      <c r="A864" s="16" t="s">
        <v>222</v>
      </c>
      <c r="B864" s="52">
        <v>1996.41</v>
      </c>
      <c r="C864" s="55">
        <v>1950</v>
      </c>
      <c r="D864" s="68">
        <v>200</v>
      </c>
    </row>
    <row r="865" spans="1:4" ht="17.25" customHeight="1">
      <c r="A865" s="16" t="s">
        <v>423</v>
      </c>
      <c r="B865" s="52">
        <v>1199.4</v>
      </c>
      <c r="C865" s="55">
        <v>1199.4</v>
      </c>
      <c r="D865" s="68">
        <v>4800</v>
      </c>
    </row>
    <row r="866" spans="1:4" ht="17.25" customHeight="1">
      <c r="A866" s="16" t="s">
        <v>86</v>
      </c>
      <c r="B866" s="52">
        <v>771.85</v>
      </c>
      <c r="C866" s="55">
        <v>1200</v>
      </c>
      <c r="D866" s="68">
        <v>1000</v>
      </c>
    </row>
    <row r="867" spans="1:4" ht="17.25" customHeight="1">
      <c r="A867" s="16"/>
      <c r="D867" s="68"/>
    </row>
    <row r="868" spans="1:4" ht="17.25" customHeight="1">
      <c r="A868" s="16" t="s">
        <v>87</v>
      </c>
      <c r="B868" s="52">
        <v>0</v>
      </c>
      <c r="D868" s="68">
        <v>0</v>
      </c>
    </row>
    <row r="869" spans="1:4" ht="17.25" customHeight="1">
      <c r="A869" s="16"/>
      <c r="D869" s="68"/>
    </row>
    <row r="870" spans="1:4" ht="17.25" customHeight="1">
      <c r="A870" s="16" t="s">
        <v>176</v>
      </c>
      <c r="B870" s="52">
        <v>0</v>
      </c>
      <c r="D870" s="68">
        <v>0</v>
      </c>
    </row>
    <row r="871" spans="1:4" ht="17.25" customHeight="1">
      <c r="A871" s="16" t="s">
        <v>0</v>
      </c>
      <c r="D871" s="68"/>
    </row>
    <row r="872" spans="1:4" ht="17.25" customHeight="1">
      <c r="A872" s="16" t="s">
        <v>124</v>
      </c>
      <c r="B872" s="52">
        <v>0</v>
      </c>
      <c r="C872" s="55">
        <v>100</v>
      </c>
      <c r="D872" s="68">
        <v>100</v>
      </c>
    </row>
    <row r="873" spans="1:4" ht="17.25" customHeight="1">
      <c r="A873" s="16"/>
      <c r="D873" s="68"/>
    </row>
    <row r="874" spans="1:4" ht="17.25" customHeight="1">
      <c r="A874" s="16"/>
      <c r="D874" s="68"/>
    </row>
    <row r="875" spans="1:4" ht="17.25" customHeight="1">
      <c r="A875" s="19" t="s">
        <v>193</v>
      </c>
      <c r="B875" s="32">
        <v>154768.4</v>
      </c>
      <c r="C875" s="31">
        <v>161104.01251499998</v>
      </c>
      <c r="D875" s="31">
        <v>170713.303675</v>
      </c>
    </row>
    <row r="876" ht="17.25" customHeight="1">
      <c r="A876" s="16"/>
    </row>
    <row r="877" ht="17.25" customHeight="1">
      <c r="A877" s="16"/>
    </row>
    <row r="878" ht="17.25" customHeight="1">
      <c r="A878" s="19" t="s">
        <v>487</v>
      </c>
    </row>
    <row r="879" ht="17.25" customHeight="1">
      <c r="A879" s="16"/>
    </row>
    <row r="880" spans="1:4" ht="17.25" customHeight="1">
      <c r="A880" s="16" t="s">
        <v>194</v>
      </c>
      <c r="B880" s="52">
        <v>54457.24</v>
      </c>
      <c r="C880" s="61">
        <v>57090.84</v>
      </c>
      <c r="D880" s="68">
        <v>58803.5652</v>
      </c>
    </row>
    <row r="881" spans="1:4" ht="17.25" customHeight="1">
      <c r="A881" s="16" t="s">
        <v>195</v>
      </c>
      <c r="B881" s="52">
        <v>277708.2</v>
      </c>
      <c r="C881" s="61">
        <v>301562.48</v>
      </c>
      <c r="D881" s="68">
        <v>414300.7701</v>
      </c>
    </row>
    <row r="882" spans="1:4" ht="17.25" customHeight="1">
      <c r="A882" s="16" t="s">
        <v>149</v>
      </c>
      <c r="B882" s="52">
        <v>65900.23</v>
      </c>
      <c r="C882" s="61">
        <v>44752.5</v>
      </c>
      <c r="D882" s="68">
        <v>71066.25</v>
      </c>
    </row>
    <row r="883" spans="1:4" ht="17.25" customHeight="1">
      <c r="A883" s="17" t="s">
        <v>196</v>
      </c>
      <c r="B883" s="52">
        <v>0</v>
      </c>
      <c r="C883" s="61">
        <v>4500</v>
      </c>
      <c r="D883" s="68">
        <v>5200</v>
      </c>
    </row>
    <row r="884" spans="1:4" ht="17.25" customHeight="1">
      <c r="A884" s="16" t="s">
        <v>418</v>
      </c>
      <c r="B884" s="52">
        <v>7363.94</v>
      </c>
      <c r="C884" s="61">
        <v>6830.611200000001</v>
      </c>
      <c r="D884" s="68">
        <v>20630.519999999997</v>
      </c>
    </row>
    <row r="885" spans="1:4" ht="17.25" customHeight="1">
      <c r="A885" s="16" t="s">
        <v>74</v>
      </c>
      <c r="D885" s="68"/>
    </row>
    <row r="886" spans="1:4" ht="17.25" customHeight="1">
      <c r="A886" s="16" t="s">
        <v>248</v>
      </c>
      <c r="B886" s="52">
        <v>84280.45</v>
      </c>
      <c r="C886" s="61">
        <v>110990.34240000001</v>
      </c>
      <c r="D886" s="68">
        <v>91215.18</v>
      </c>
    </row>
    <row r="887" spans="1:4" ht="17.25" customHeight="1">
      <c r="A887" s="16" t="s">
        <v>75</v>
      </c>
      <c r="B887" s="52">
        <v>210.8</v>
      </c>
      <c r="C887" s="51">
        <v>224.4</v>
      </c>
      <c r="D887" s="68">
        <v>520.1999999999999</v>
      </c>
    </row>
    <row r="888" spans="1:4" ht="17.25" customHeight="1">
      <c r="A888" s="16" t="s">
        <v>330</v>
      </c>
      <c r="B888" s="52">
        <v>755.73</v>
      </c>
      <c r="C888" s="61">
        <v>1288.60416</v>
      </c>
      <c r="D888" s="68">
        <v>1300.5</v>
      </c>
    </row>
    <row r="889" spans="1:4" ht="17.25" customHeight="1">
      <c r="A889" s="16" t="s">
        <v>331</v>
      </c>
      <c r="B889" s="52">
        <v>366.79</v>
      </c>
      <c r="C889" s="51">
        <v>417.6</v>
      </c>
      <c r="D889" s="68">
        <v>421.26</v>
      </c>
    </row>
    <row r="890" spans="1:4" ht="17.25" customHeight="1">
      <c r="A890" s="16" t="s">
        <v>76</v>
      </c>
      <c r="B890" s="52">
        <v>28851.6</v>
      </c>
      <c r="C890" s="51">
        <v>31727.336986799994</v>
      </c>
      <c r="D890" s="51">
        <v>43605.084555450005</v>
      </c>
    </row>
    <row r="891" spans="1:4" ht="17.25" customHeight="1">
      <c r="A891" s="16" t="s">
        <v>77</v>
      </c>
      <c r="B891" s="52">
        <v>20118.54</v>
      </c>
      <c r="C891" s="51">
        <v>21027.545020999998</v>
      </c>
      <c r="D891" s="51">
        <v>28320.053672215003</v>
      </c>
    </row>
    <row r="892" spans="1:4" ht="17.25" customHeight="1">
      <c r="A892" s="16" t="s">
        <v>78</v>
      </c>
      <c r="B892" s="52">
        <v>4727.75</v>
      </c>
      <c r="C892" s="51">
        <v>4202.88</v>
      </c>
      <c r="D892" s="51">
        <v>5079.375</v>
      </c>
    </row>
    <row r="893" spans="1:4" ht="17.25" customHeight="1">
      <c r="A893" s="16" t="s">
        <v>388</v>
      </c>
      <c r="B893" s="52">
        <v>3300</v>
      </c>
      <c r="C893" s="51">
        <v>3600</v>
      </c>
      <c r="D893" s="51">
        <v>3600</v>
      </c>
    </row>
    <row r="894" ht="17.25" customHeight="1"/>
    <row r="895" spans="1:4" ht="17.25" customHeight="1">
      <c r="A895" s="16" t="s">
        <v>79</v>
      </c>
      <c r="B895" s="52">
        <v>5539.17</v>
      </c>
      <c r="C895" s="55">
        <v>5800</v>
      </c>
      <c r="D895" s="68">
        <v>6000</v>
      </c>
    </row>
    <row r="896" spans="1:4" ht="17.25" customHeight="1">
      <c r="A896" s="16" t="s">
        <v>81</v>
      </c>
      <c r="B896" s="52">
        <v>1845.17</v>
      </c>
      <c r="C896" s="55">
        <v>2000</v>
      </c>
      <c r="D896" s="68">
        <v>1750</v>
      </c>
    </row>
    <row r="897" spans="1:4" ht="17.25" customHeight="1">
      <c r="A897" s="16" t="s">
        <v>152</v>
      </c>
      <c r="B897" s="52">
        <v>4453.61</v>
      </c>
      <c r="C897" s="55">
        <v>2500</v>
      </c>
      <c r="D897" s="68">
        <v>4000</v>
      </c>
    </row>
    <row r="898" spans="1:4" ht="17.25" customHeight="1">
      <c r="A898" s="16" t="s">
        <v>393</v>
      </c>
      <c r="B898" s="52">
        <v>55634.56</v>
      </c>
      <c r="C898" s="64">
        <v>30000</v>
      </c>
      <c r="D898" s="68">
        <v>30000</v>
      </c>
    </row>
    <row r="899" spans="1:4" ht="17.25" customHeight="1">
      <c r="A899" s="16"/>
      <c r="D899" s="68"/>
    </row>
    <row r="900" spans="1:4" ht="17.25" customHeight="1">
      <c r="A900" s="16" t="s">
        <v>167</v>
      </c>
      <c r="D900" s="68">
        <v>30000</v>
      </c>
    </row>
    <row r="901" spans="1:4" ht="17.25" customHeight="1">
      <c r="A901" s="16" t="s">
        <v>83</v>
      </c>
      <c r="B901" s="52">
        <v>4536.11</v>
      </c>
      <c r="C901" s="55">
        <v>1500</v>
      </c>
      <c r="D901" s="68">
        <v>2000</v>
      </c>
    </row>
    <row r="902" spans="1:4" ht="17.25" customHeight="1">
      <c r="A902" s="16" t="s">
        <v>405</v>
      </c>
      <c r="B902" s="52">
        <v>4330.11</v>
      </c>
      <c r="C902" s="55">
        <v>3500</v>
      </c>
      <c r="D902" s="68">
        <v>3500</v>
      </c>
    </row>
    <row r="903" spans="1:4" ht="17.25" customHeight="1">
      <c r="A903" s="16" t="s">
        <v>510</v>
      </c>
      <c r="B903" s="52">
        <v>70818.11</v>
      </c>
      <c r="C903" s="55">
        <v>75000</v>
      </c>
      <c r="D903" s="68">
        <v>100000</v>
      </c>
    </row>
    <row r="904" spans="1:4" ht="17.25" customHeight="1">
      <c r="A904" s="16" t="s">
        <v>85</v>
      </c>
      <c r="B904" s="52">
        <v>1163.84</v>
      </c>
      <c r="C904" s="55">
        <v>1200</v>
      </c>
      <c r="D904" s="68">
        <v>1500</v>
      </c>
    </row>
    <row r="905" spans="1:4" ht="17.25" customHeight="1">
      <c r="A905" s="16" t="s">
        <v>197</v>
      </c>
      <c r="B905" s="52">
        <v>16969.15</v>
      </c>
      <c r="C905" s="55">
        <v>25000</v>
      </c>
      <c r="D905" s="68">
        <v>30000</v>
      </c>
    </row>
    <row r="906" spans="1:4" ht="17.25" customHeight="1">
      <c r="A906" s="16" t="s">
        <v>537</v>
      </c>
      <c r="B906" s="52">
        <v>28050.15</v>
      </c>
      <c r="C906" s="55">
        <v>5000</v>
      </c>
      <c r="D906" s="68">
        <v>0</v>
      </c>
    </row>
    <row r="907" spans="1:4" ht="17.25" customHeight="1">
      <c r="A907" s="16" t="s">
        <v>222</v>
      </c>
      <c r="B907" s="52">
        <v>9524.16</v>
      </c>
      <c r="C907" s="55">
        <v>5000</v>
      </c>
      <c r="D907" s="68">
        <v>9000</v>
      </c>
    </row>
    <row r="908" spans="1:4" ht="17.25" customHeight="1">
      <c r="A908" s="16" t="s">
        <v>86</v>
      </c>
      <c r="B908" s="52">
        <v>2073.6</v>
      </c>
      <c r="C908" s="55">
        <v>5500</v>
      </c>
      <c r="D908" s="68">
        <v>7500</v>
      </c>
    </row>
    <row r="909" ht="15">
      <c r="D909" s="68"/>
    </row>
    <row r="910" spans="1:4" ht="17.25" customHeight="1">
      <c r="A910" s="16" t="s">
        <v>100</v>
      </c>
      <c r="B910" s="52">
        <v>8080.07</v>
      </c>
      <c r="C910" s="55">
        <v>7000</v>
      </c>
      <c r="D910" s="68">
        <v>7000</v>
      </c>
    </row>
    <row r="911" spans="1:4" ht="17.25" customHeight="1">
      <c r="A911" s="16" t="s">
        <v>198</v>
      </c>
      <c r="B911" s="52">
        <v>2122.69</v>
      </c>
      <c r="C911" s="55">
        <v>3400</v>
      </c>
      <c r="D911" s="68">
        <v>3000</v>
      </c>
    </row>
    <row r="912" spans="1:4" ht="17.25" customHeight="1">
      <c r="A912" s="16" t="s">
        <v>121</v>
      </c>
      <c r="B912" s="42">
        <v>0</v>
      </c>
      <c r="D912" s="68">
        <v>0</v>
      </c>
    </row>
    <row r="913" spans="1:4" ht="17.25" customHeight="1">
      <c r="A913" s="16" t="s">
        <v>176</v>
      </c>
      <c r="B913" s="42">
        <v>0</v>
      </c>
      <c r="D913" s="68">
        <v>0</v>
      </c>
    </row>
    <row r="914" ht="17.25" customHeight="1">
      <c r="A914" s="16"/>
    </row>
    <row r="915" ht="17.25" customHeight="1">
      <c r="A915" s="16"/>
    </row>
    <row r="916" spans="1:4" ht="17.25" customHeight="1">
      <c r="A916" s="22" t="s">
        <v>199</v>
      </c>
      <c r="B916" s="33">
        <v>763181.7699999999</v>
      </c>
      <c r="C916" s="31">
        <v>760615.1397677999</v>
      </c>
      <c r="D916" s="31">
        <v>979312.758527665</v>
      </c>
    </row>
    <row r="917" ht="17.25" customHeight="1">
      <c r="A917" s="16"/>
    </row>
    <row r="918" ht="17.25" customHeight="1">
      <c r="A918" s="16"/>
    </row>
    <row r="919" ht="17.25" customHeight="1">
      <c r="A919" s="19" t="s">
        <v>519</v>
      </c>
    </row>
    <row r="920" ht="17.25" customHeight="1">
      <c r="A920" s="16"/>
    </row>
    <row r="921" spans="1:4" ht="17.25" customHeight="1">
      <c r="A921" s="16" t="s">
        <v>194</v>
      </c>
      <c r="B921" s="52">
        <v>51352.34</v>
      </c>
      <c r="C921" s="61">
        <v>53920.01</v>
      </c>
      <c r="D921" s="68">
        <v>55537.6103</v>
      </c>
    </row>
    <row r="922" spans="1:4" ht="17.25" customHeight="1">
      <c r="A922" s="16" t="s">
        <v>195</v>
      </c>
      <c r="B922" s="52">
        <v>163228.65</v>
      </c>
      <c r="C922" s="61">
        <v>169175.66</v>
      </c>
      <c r="D922" s="68">
        <v>174833.1</v>
      </c>
    </row>
    <row r="923" spans="1:4" ht="17.25" customHeight="1">
      <c r="A923" s="16" t="s">
        <v>149</v>
      </c>
      <c r="B923" s="52">
        <v>25213.5</v>
      </c>
      <c r="C923" s="61">
        <v>25974</v>
      </c>
      <c r="D923" s="68">
        <v>27729</v>
      </c>
    </row>
    <row r="924" spans="1:4" ht="17.25" customHeight="1">
      <c r="A924" s="16" t="s">
        <v>196</v>
      </c>
      <c r="C924" s="61">
        <v>4500</v>
      </c>
      <c r="D924" s="68">
        <v>5200</v>
      </c>
    </row>
    <row r="925" spans="1:4" ht="17.25" customHeight="1">
      <c r="A925" s="16" t="s">
        <v>503</v>
      </c>
      <c r="B925" s="52">
        <v>5693.01</v>
      </c>
      <c r="C925" s="51">
        <v>3175.56</v>
      </c>
      <c r="D925" s="68">
        <v>12116.039999999999</v>
      </c>
    </row>
    <row r="926" spans="1:4" ht="17.25" customHeight="1">
      <c r="A926" s="16" t="s">
        <v>74</v>
      </c>
      <c r="D926" s="68"/>
    </row>
    <row r="927" spans="1:4" ht="17.25" customHeight="1">
      <c r="A927" s="16" t="s">
        <v>248</v>
      </c>
      <c r="B927" s="52">
        <v>49809.05</v>
      </c>
      <c r="C927" s="51">
        <v>59755.44960000001</v>
      </c>
      <c r="D927" s="68">
        <v>63535.92</v>
      </c>
    </row>
    <row r="928" spans="1:4" ht="17.25" customHeight="1">
      <c r="A928" s="16" t="s">
        <v>75</v>
      </c>
      <c r="B928" s="52">
        <v>139.4</v>
      </c>
      <c r="C928" s="51">
        <v>142.8</v>
      </c>
      <c r="D928" s="68">
        <v>224.39999999999998</v>
      </c>
    </row>
    <row r="929" spans="1:4" ht="17.25" customHeight="1">
      <c r="A929" s="16" t="s">
        <v>330</v>
      </c>
      <c r="B929" s="52">
        <v>466.54</v>
      </c>
      <c r="C929" s="51">
        <v>966.45312</v>
      </c>
      <c r="D929" s="68">
        <v>765</v>
      </c>
    </row>
    <row r="930" spans="1:4" ht="17.25" customHeight="1">
      <c r="A930" s="16" t="s">
        <v>331</v>
      </c>
      <c r="B930" s="52">
        <v>252.2</v>
      </c>
      <c r="C930" s="51">
        <v>313.2</v>
      </c>
      <c r="D930" s="68">
        <v>247.8</v>
      </c>
    </row>
    <row r="931" spans="1:4" ht="17.25" customHeight="1">
      <c r="A931" s="16" t="s">
        <v>76</v>
      </c>
      <c r="B931" s="52">
        <v>17813.02</v>
      </c>
      <c r="C931" s="51">
        <v>19641.010095</v>
      </c>
      <c r="D931" s="51">
        <v>21069.30489795</v>
      </c>
    </row>
    <row r="932" spans="1:4" ht="17.25" customHeight="1">
      <c r="A932" s="16" t="s">
        <v>77</v>
      </c>
      <c r="B932" s="52">
        <v>12228.96</v>
      </c>
      <c r="C932" s="51">
        <v>13071.5164885</v>
      </c>
      <c r="D932" s="51">
        <v>13573.100065965002</v>
      </c>
    </row>
    <row r="933" spans="1:4" ht="17.25" customHeight="1">
      <c r="A933" s="16" t="s">
        <v>78</v>
      </c>
      <c r="B933" s="52">
        <v>2508.22</v>
      </c>
      <c r="C933" s="34">
        <v>2451.6800000000003</v>
      </c>
      <c r="D933" s="68">
        <v>2844.45</v>
      </c>
    </row>
    <row r="934" ht="17.25" customHeight="1">
      <c r="A934" s="16"/>
    </row>
    <row r="935" spans="1:4" ht="17.25" customHeight="1">
      <c r="A935" s="16" t="s">
        <v>79</v>
      </c>
      <c r="B935" s="52">
        <v>497.87</v>
      </c>
      <c r="C935" s="55">
        <v>1500</v>
      </c>
      <c r="D935" s="68">
        <v>1250</v>
      </c>
    </row>
    <row r="936" spans="1:4" ht="17.25" customHeight="1">
      <c r="A936" s="16" t="s">
        <v>81</v>
      </c>
      <c r="B936" s="52">
        <v>385.18</v>
      </c>
      <c r="C936" s="55">
        <v>400</v>
      </c>
      <c r="D936" s="68">
        <v>400</v>
      </c>
    </row>
    <row r="937" spans="1:4" ht="17.25" customHeight="1">
      <c r="A937" s="16" t="s">
        <v>365</v>
      </c>
      <c r="B937" s="52">
        <v>976.72</v>
      </c>
      <c r="C937" s="55">
        <v>1500</v>
      </c>
      <c r="D937" s="68">
        <v>1750</v>
      </c>
    </row>
    <row r="938" spans="1:4" ht="17.25" customHeight="1">
      <c r="A938" s="16" t="s">
        <v>167</v>
      </c>
      <c r="C938" s="55"/>
      <c r="D938" s="68">
        <v>16333.32</v>
      </c>
    </row>
    <row r="939" spans="1:4" ht="17.25" customHeight="1">
      <c r="A939" s="16" t="s">
        <v>83</v>
      </c>
      <c r="B939" s="52">
        <v>442.07</v>
      </c>
      <c r="C939" s="55">
        <v>500</v>
      </c>
      <c r="D939" s="68">
        <v>500</v>
      </c>
    </row>
    <row r="940" spans="1:4" ht="17.25" customHeight="1">
      <c r="A940" s="16" t="s">
        <v>405</v>
      </c>
      <c r="B940" s="52">
        <v>3398.61</v>
      </c>
      <c r="C940" s="55">
        <v>3500</v>
      </c>
      <c r="D940" s="68">
        <v>3500</v>
      </c>
    </row>
    <row r="941" spans="1:4" ht="17.25" customHeight="1">
      <c r="A941" s="16" t="s">
        <v>85</v>
      </c>
      <c r="B941" s="52">
        <v>2528.92</v>
      </c>
      <c r="C941" s="55">
        <v>3750</v>
      </c>
      <c r="D941" s="68">
        <v>3000</v>
      </c>
    </row>
    <row r="942" spans="1:4" ht="17.25" customHeight="1">
      <c r="A942" s="16" t="s">
        <v>197</v>
      </c>
      <c r="B942" s="52">
        <v>513.25</v>
      </c>
      <c r="C942" s="55">
        <v>2000</v>
      </c>
      <c r="D942" s="68">
        <v>2000</v>
      </c>
    </row>
    <row r="943" spans="1:4" ht="17.25" customHeight="1">
      <c r="A943" s="23" t="s">
        <v>236</v>
      </c>
      <c r="B943" s="52">
        <v>11184.05</v>
      </c>
      <c r="C943" s="55">
        <v>3000</v>
      </c>
      <c r="D943" s="68">
        <v>3000</v>
      </c>
    </row>
    <row r="944" spans="1:4" ht="17.25" customHeight="1">
      <c r="A944" s="23" t="s">
        <v>511</v>
      </c>
      <c r="B944" s="52">
        <v>1466.7</v>
      </c>
      <c r="C944" s="61">
        <v>2000</v>
      </c>
      <c r="D944" s="68">
        <v>2000</v>
      </c>
    </row>
    <row r="945" spans="1:4" ht="17.25" customHeight="1">
      <c r="A945" s="16" t="s">
        <v>526</v>
      </c>
      <c r="B945" s="52">
        <v>171</v>
      </c>
      <c r="C945" s="55">
        <v>300</v>
      </c>
      <c r="D945" s="68">
        <v>300</v>
      </c>
    </row>
    <row r="946" spans="1:4" ht="17.25" customHeight="1">
      <c r="A946" s="16" t="s">
        <v>222</v>
      </c>
      <c r="B946" s="52">
        <v>4285.66</v>
      </c>
      <c r="C946" s="55">
        <v>2500</v>
      </c>
      <c r="D946" s="68">
        <v>3000</v>
      </c>
    </row>
    <row r="947" spans="1:4" ht="17.25" customHeight="1">
      <c r="A947" s="16" t="s">
        <v>114</v>
      </c>
      <c r="B947" s="52">
        <v>935.63</v>
      </c>
      <c r="C947" s="55">
        <v>4200</v>
      </c>
      <c r="D947" s="68">
        <v>4200</v>
      </c>
    </row>
    <row r="948" ht="15">
      <c r="D948" s="68"/>
    </row>
    <row r="949" spans="1:4" ht="17.25" customHeight="1">
      <c r="A949" s="16" t="s">
        <v>572</v>
      </c>
      <c r="B949" s="52">
        <v>5519.93</v>
      </c>
      <c r="C949" s="64">
        <v>6500</v>
      </c>
      <c r="D949" s="68">
        <v>6000</v>
      </c>
    </row>
    <row r="950" spans="1:4" ht="17.25" customHeight="1">
      <c r="A950" s="16" t="s">
        <v>573</v>
      </c>
      <c r="B950" s="52">
        <v>370.01</v>
      </c>
      <c r="C950" s="64"/>
      <c r="D950" s="68">
        <v>1000</v>
      </c>
    </row>
    <row r="951" spans="1:4" ht="17.25" customHeight="1">
      <c r="A951" s="16" t="s">
        <v>198</v>
      </c>
      <c r="B951" s="52">
        <v>2363.7</v>
      </c>
      <c r="C951" s="64">
        <v>3500</v>
      </c>
      <c r="D951" s="68">
        <v>1500</v>
      </c>
    </row>
    <row r="952" spans="1:4" ht="17.25" customHeight="1">
      <c r="A952" s="16"/>
      <c r="C952" s="65"/>
      <c r="D952" s="68"/>
    </row>
    <row r="953" spans="1:4" ht="17.25" customHeight="1">
      <c r="A953" s="16" t="s">
        <v>121</v>
      </c>
      <c r="B953" s="42">
        <v>0</v>
      </c>
      <c r="C953" s="65">
        <v>500</v>
      </c>
      <c r="D953" s="68">
        <v>0</v>
      </c>
    </row>
    <row r="954" ht="17.25" customHeight="1">
      <c r="A954" s="16"/>
    </row>
    <row r="955" spans="1:4" ht="17.25" customHeight="1">
      <c r="A955" s="19" t="s">
        <v>201</v>
      </c>
      <c r="B955" s="33">
        <v>363744.18999999994</v>
      </c>
      <c r="C955" s="31">
        <v>388737.3393035</v>
      </c>
      <c r="D955" s="31">
        <v>427409.045263915</v>
      </c>
    </row>
    <row r="956" ht="17.25" customHeight="1">
      <c r="A956" s="19"/>
    </row>
    <row r="957" ht="17.25" customHeight="1">
      <c r="A957" s="16"/>
    </row>
    <row r="958" ht="17.25" customHeight="1">
      <c r="A958" s="19" t="s">
        <v>488</v>
      </c>
    </row>
    <row r="959" ht="17.25" customHeight="1">
      <c r="A959" s="19"/>
    </row>
    <row r="960" spans="1:4" ht="17.25" customHeight="1">
      <c r="A960" s="16" t="s">
        <v>202</v>
      </c>
      <c r="B960" s="52">
        <v>63904.88</v>
      </c>
      <c r="C960" s="61">
        <v>65822.15</v>
      </c>
      <c r="D960" s="68">
        <v>67796.8145</v>
      </c>
    </row>
    <row r="961" spans="1:4" ht="17.25" customHeight="1">
      <c r="A961" s="16" t="s">
        <v>203</v>
      </c>
      <c r="B961" s="52">
        <v>374119.07</v>
      </c>
      <c r="C961" s="61">
        <v>487531.72</v>
      </c>
      <c r="D961" s="68">
        <v>406716.1</v>
      </c>
    </row>
    <row r="962" spans="1:4" ht="17.25" customHeight="1">
      <c r="A962" s="16" t="s">
        <v>204</v>
      </c>
      <c r="B962" s="52">
        <v>2931357.39</v>
      </c>
      <c r="C962" s="65">
        <v>2834000</v>
      </c>
      <c r="D962" s="68">
        <v>2909013.77</v>
      </c>
    </row>
    <row r="963" spans="1:4" ht="17.25" customHeight="1">
      <c r="A963" s="16" t="s">
        <v>188</v>
      </c>
      <c r="C963" s="61">
        <v>31941</v>
      </c>
      <c r="D963" s="68">
        <v>32857.5</v>
      </c>
    </row>
    <row r="964" spans="1:4" ht="17.25" customHeight="1">
      <c r="A964" s="16" t="s">
        <v>437</v>
      </c>
      <c r="B964" s="52">
        <v>60154.61</v>
      </c>
      <c r="C964" s="65">
        <v>83918.16</v>
      </c>
      <c r="D964" s="68">
        <v>82517.39999999998</v>
      </c>
    </row>
    <row r="965" spans="1:4" ht="17.25" customHeight="1">
      <c r="A965" s="16"/>
      <c r="D965" s="68"/>
    </row>
    <row r="966" spans="1:4" ht="17.25" customHeight="1">
      <c r="A966" s="16" t="s">
        <v>74</v>
      </c>
      <c r="D966" s="68"/>
    </row>
    <row r="967" spans="1:4" ht="17.25" customHeight="1">
      <c r="A967" s="16" t="s">
        <v>248</v>
      </c>
      <c r="B967" s="52">
        <v>418995.36</v>
      </c>
      <c r="C967" s="65">
        <v>528776.6448</v>
      </c>
      <c r="D967" s="68">
        <v>528776.4000000001</v>
      </c>
    </row>
    <row r="968" spans="1:4" ht="17.25" customHeight="1">
      <c r="A968" s="16" t="s">
        <v>75</v>
      </c>
      <c r="B968" s="52">
        <v>2654.55</v>
      </c>
      <c r="C968" s="61">
        <v>2621.4</v>
      </c>
      <c r="D968" s="68">
        <v>2550</v>
      </c>
    </row>
    <row r="969" spans="1:4" ht="17.25" customHeight="1">
      <c r="A969" s="16" t="s">
        <v>330</v>
      </c>
      <c r="B969" s="52">
        <v>4257.1</v>
      </c>
      <c r="C969" s="61">
        <v>8698.078080000001</v>
      </c>
      <c r="D969" s="68">
        <v>6885</v>
      </c>
    </row>
    <row r="970" spans="1:4" ht="17.25" customHeight="1">
      <c r="A970" s="16" t="s">
        <v>331</v>
      </c>
      <c r="B970" s="52">
        <v>3146.65</v>
      </c>
      <c r="C970" s="61">
        <v>2766.84</v>
      </c>
      <c r="D970" s="68">
        <v>2180.6400000000003</v>
      </c>
    </row>
    <row r="971" spans="1:4" ht="17.25" customHeight="1">
      <c r="A971" s="16" t="s">
        <v>76</v>
      </c>
      <c r="B971" s="52">
        <v>252875.31</v>
      </c>
      <c r="C971" s="51">
        <v>267995.79679500003</v>
      </c>
      <c r="D971" s="51">
        <v>267665.97121424996</v>
      </c>
    </row>
    <row r="972" spans="1:4" ht="17.25" customHeight="1">
      <c r="A972" s="16" t="s">
        <v>77</v>
      </c>
      <c r="B972" s="52">
        <v>146401.7</v>
      </c>
      <c r="C972" s="61">
        <v>128110.83738865</v>
      </c>
      <c r="D972" s="70">
        <v>148811.30186097499</v>
      </c>
    </row>
    <row r="973" spans="1:4" ht="17.25" customHeight="1">
      <c r="A973" s="16" t="s">
        <v>78</v>
      </c>
      <c r="B973" s="52">
        <v>37589.16</v>
      </c>
      <c r="C973" s="51">
        <v>33623.04</v>
      </c>
      <c r="D973" s="68">
        <v>37384.2</v>
      </c>
    </row>
    <row r="974" spans="1:4" ht="17.25" customHeight="1">
      <c r="A974" s="16" t="s">
        <v>353</v>
      </c>
      <c r="B974" s="52">
        <v>200</v>
      </c>
      <c r="C974" s="51">
        <v>280</v>
      </c>
      <c r="D974" s="68">
        <v>280</v>
      </c>
    </row>
    <row r="975" ht="17.25" customHeight="1">
      <c r="A975" s="16"/>
    </row>
    <row r="976" spans="1:4" ht="17.25" customHeight="1">
      <c r="A976" s="16" t="s">
        <v>79</v>
      </c>
      <c r="B976" s="52">
        <v>10375.53</v>
      </c>
      <c r="C976" s="55">
        <v>10000</v>
      </c>
      <c r="D976" s="68">
        <v>10000</v>
      </c>
    </row>
    <row r="977" spans="1:4" ht="17.25" customHeight="1">
      <c r="A977" s="16" t="s">
        <v>81</v>
      </c>
      <c r="B977" s="52">
        <v>10447.92</v>
      </c>
      <c r="C977" s="55">
        <v>7500</v>
      </c>
      <c r="D977" s="68">
        <v>4500</v>
      </c>
    </row>
    <row r="978" spans="1:4" ht="17.25" customHeight="1">
      <c r="A978" s="16" t="s">
        <v>457</v>
      </c>
      <c r="B978" s="52">
        <v>139336.58</v>
      </c>
      <c r="C978" s="55">
        <v>107000</v>
      </c>
      <c r="D978" s="68">
        <v>130000</v>
      </c>
    </row>
    <row r="979" spans="1:4" ht="17.25" customHeight="1">
      <c r="A979" s="16" t="s">
        <v>205</v>
      </c>
      <c r="B979" s="52">
        <v>45709.74</v>
      </c>
      <c r="C979" s="55">
        <v>41000</v>
      </c>
      <c r="D979" s="68">
        <v>42500</v>
      </c>
    </row>
    <row r="980" spans="1:4" ht="17.25" customHeight="1">
      <c r="A980" s="16" t="s">
        <v>206</v>
      </c>
      <c r="B980" s="52">
        <v>57488.68</v>
      </c>
      <c r="C980" s="55">
        <v>56000</v>
      </c>
      <c r="D980" s="68">
        <v>63000</v>
      </c>
    </row>
    <row r="981" spans="1:4" ht="17.25" customHeight="1">
      <c r="A981" s="16" t="s">
        <v>207</v>
      </c>
      <c r="B981" s="52">
        <v>52097.76</v>
      </c>
      <c r="C981" s="55">
        <v>48000</v>
      </c>
      <c r="D981" s="68">
        <v>56000</v>
      </c>
    </row>
    <row r="982" spans="1:4" ht="17.25" customHeight="1">
      <c r="A982" s="16" t="s">
        <v>501</v>
      </c>
      <c r="B982" s="52">
        <v>3723.99</v>
      </c>
      <c r="C982" s="55">
        <v>7500</v>
      </c>
      <c r="D982" s="68">
        <v>7500</v>
      </c>
    </row>
    <row r="983" spans="1:4" ht="17.25" customHeight="1">
      <c r="A983" s="16" t="s">
        <v>208</v>
      </c>
      <c r="B983" s="52">
        <v>422681.83</v>
      </c>
      <c r="C983" s="55">
        <v>420000</v>
      </c>
      <c r="D983" s="68">
        <v>435000</v>
      </c>
    </row>
    <row r="984" spans="1:4" ht="17.25" customHeight="1">
      <c r="A984" s="16" t="s">
        <v>467</v>
      </c>
      <c r="B984" s="52">
        <v>27667.59</v>
      </c>
      <c r="C984" s="55">
        <v>22500</v>
      </c>
      <c r="D984" s="68">
        <v>27500</v>
      </c>
    </row>
    <row r="985" spans="1:4" ht="17.25" customHeight="1">
      <c r="A985" s="16" t="s">
        <v>209</v>
      </c>
      <c r="B985" s="52">
        <v>85786.22</v>
      </c>
      <c r="C985" s="55">
        <v>145000</v>
      </c>
      <c r="D985" s="68">
        <v>200000</v>
      </c>
    </row>
    <row r="986" spans="1:4" ht="17.25" customHeight="1">
      <c r="A986" s="16" t="s">
        <v>210</v>
      </c>
      <c r="B986" s="52">
        <v>233738.7</v>
      </c>
      <c r="C986" s="55">
        <v>172000</v>
      </c>
      <c r="D986" s="68">
        <v>215000</v>
      </c>
    </row>
    <row r="987" spans="1:4" ht="17.25" customHeight="1">
      <c r="A987" s="16"/>
      <c r="D987" s="68"/>
    </row>
    <row r="988" spans="1:4" ht="17.25" customHeight="1">
      <c r="A988" s="16" t="s">
        <v>211</v>
      </c>
      <c r="B988" s="52">
        <v>24351.33</v>
      </c>
      <c r="C988" s="65">
        <v>32000</v>
      </c>
      <c r="D988" s="68">
        <v>25000</v>
      </c>
    </row>
    <row r="989" spans="1:4" ht="17.25" customHeight="1">
      <c r="A989" s="16" t="s">
        <v>212</v>
      </c>
      <c r="B989" s="52">
        <v>314852.82</v>
      </c>
      <c r="C989" s="55">
        <v>225000</v>
      </c>
      <c r="D989" s="68">
        <v>300000</v>
      </c>
    </row>
    <row r="990" spans="1:4" ht="17.25" customHeight="1">
      <c r="A990" s="16" t="s">
        <v>462</v>
      </c>
      <c r="B990" s="52">
        <v>39595.22</v>
      </c>
      <c r="C990" s="55">
        <v>18500</v>
      </c>
      <c r="D990" s="68">
        <v>20000</v>
      </c>
    </row>
    <row r="991" spans="1:4" ht="17.25" customHeight="1">
      <c r="A991" s="16" t="s">
        <v>123</v>
      </c>
      <c r="B991" s="52">
        <v>0</v>
      </c>
      <c r="C991" s="55">
        <v>500</v>
      </c>
      <c r="D991" s="68">
        <v>500</v>
      </c>
    </row>
    <row r="992" spans="1:4" ht="17.25" customHeight="1">
      <c r="A992" s="16" t="s">
        <v>213</v>
      </c>
      <c r="B992" s="52">
        <v>27617.87</v>
      </c>
      <c r="C992" s="55">
        <v>20000</v>
      </c>
      <c r="D992" s="68">
        <v>30000</v>
      </c>
    </row>
    <row r="993" spans="1:4" ht="17.25" customHeight="1">
      <c r="A993" s="16" t="s">
        <v>555</v>
      </c>
      <c r="B993" s="52">
        <v>0</v>
      </c>
      <c r="C993" s="65">
        <v>40000</v>
      </c>
      <c r="D993" s="68">
        <v>85000</v>
      </c>
    </row>
    <row r="994" spans="1:4" ht="17.25" customHeight="1">
      <c r="A994" s="16" t="s">
        <v>214</v>
      </c>
      <c r="B994" s="52">
        <v>19093.26</v>
      </c>
      <c r="C994" s="55">
        <v>16000</v>
      </c>
      <c r="D994" s="68">
        <v>16000</v>
      </c>
    </row>
    <row r="995" spans="1:4" ht="17.25" customHeight="1">
      <c r="A995" s="16" t="s">
        <v>215</v>
      </c>
      <c r="B995" s="52">
        <v>5922</v>
      </c>
      <c r="C995" s="55">
        <v>6916</v>
      </c>
      <c r="D995" s="68">
        <v>6916</v>
      </c>
    </row>
    <row r="996" spans="1:4" ht="17.25" customHeight="1">
      <c r="A996" s="16" t="s">
        <v>413</v>
      </c>
      <c r="B996" s="52">
        <v>12161.88</v>
      </c>
      <c r="C996" s="55">
        <v>11500</v>
      </c>
      <c r="D996" s="68">
        <v>11500</v>
      </c>
    </row>
    <row r="997" spans="1:4" ht="17.25" customHeight="1">
      <c r="A997" s="16" t="s">
        <v>414</v>
      </c>
      <c r="B997" s="52">
        <v>2324.38</v>
      </c>
      <c r="C997" s="55">
        <v>3750</v>
      </c>
      <c r="D997" s="68">
        <v>5500</v>
      </c>
    </row>
    <row r="998" spans="1:4" ht="17.25" customHeight="1">
      <c r="A998" s="16" t="s">
        <v>114</v>
      </c>
      <c r="B998" s="52">
        <v>71408.84</v>
      </c>
      <c r="C998" s="55">
        <v>67000</v>
      </c>
      <c r="D998" s="68">
        <v>70000</v>
      </c>
    </row>
    <row r="999" ht="15">
      <c r="D999" s="68"/>
    </row>
    <row r="1000" spans="1:4" ht="15">
      <c r="A1000" s="16" t="s">
        <v>100</v>
      </c>
      <c r="B1000" s="52">
        <v>4379.3</v>
      </c>
      <c r="C1000" s="55">
        <v>5000</v>
      </c>
      <c r="D1000" s="68">
        <v>5500</v>
      </c>
    </row>
    <row r="1001" spans="1:4" ht="17.25" customHeight="1">
      <c r="A1001" s="16" t="s">
        <v>87</v>
      </c>
      <c r="B1001" s="52">
        <v>984.13</v>
      </c>
      <c r="C1001" s="55">
        <v>1900</v>
      </c>
      <c r="D1001" s="68">
        <v>1750</v>
      </c>
    </row>
    <row r="1002" spans="1:4" ht="17.25" customHeight="1">
      <c r="A1002" s="17" t="s">
        <v>438</v>
      </c>
      <c r="B1002" s="52">
        <v>82129.72</v>
      </c>
      <c r="C1002" s="55">
        <v>3000</v>
      </c>
      <c r="D1002" s="68">
        <v>3000</v>
      </c>
    </row>
    <row r="1003" spans="1:4" ht="17.25" customHeight="1">
      <c r="A1003" s="16"/>
      <c r="D1003" s="68"/>
    </row>
    <row r="1004" spans="1:4" ht="17.25" customHeight="1">
      <c r="A1004" s="19" t="s">
        <v>435</v>
      </c>
      <c r="B1004" s="33">
        <v>5989531.069999999</v>
      </c>
      <c r="C1004" s="31">
        <v>5963651.66706365</v>
      </c>
      <c r="D1004" s="31">
        <v>6265101.097575226</v>
      </c>
    </row>
    <row r="1005" ht="17.25" customHeight="1">
      <c r="A1005" s="19"/>
    </row>
    <row r="1006" ht="17.25" customHeight="1">
      <c r="A1006" s="16"/>
    </row>
    <row r="1007" ht="17.25" customHeight="1">
      <c r="A1007" s="19" t="s">
        <v>489</v>
      </c>
    </row>
    <row r="1008" ht="17.25" customHeight="1">
      <c r="A1008" s="16"/>
    </row>
    <row r="1009" spans="1:4" ht="17.25" customHeight="1">
      <c r="A1009" s="16" t="s">
        <v>200</v>
      </c>
      <c r="B1009" s="52">
        <v>1004090.53</v>
      </c>
      <c r="C1009" s="66">
        <v>1143207.63</v>
      </c>
      <c r="D1009" s="68">
        <v>1212702.74</v>
      </c>
    </row>
    <row r="1010" spans="1:4" ht="17.25" customHeight="1">
      <c r="A1010" s="16" t="s">
        <v>418</v>
      </c>
      <c r="B1010" s="52">
        <v>10866.58</v>
      </c>
      <c r="C1010" s="65">
        <v>13095.936</v>
      </c>
      <c r="D1010" s="68">
        <v>15717.599999999999</v>
      </c>
    </row>
    <row r="1011" spans="1:4" ht="17.25" customHeight="1">
      <c r="A1011" s="16" t="s">
        <v>74</v>
      </c>
      <c r="C1011" s="65"/>
      <c r="D1011" s="68"/>
    </row>
    <row r="1012" spans="1:4" ht="17.25" customHeight="1">
      <c r="A1012" s="16" t="s">
        <v>248</v>
      </c>
      <c r="B1012" s="52">
        <v>168743.79</v>
      </c>
      <c r="C1012" s="65">
        <v>201423.35040000002</v>
      </c>
      <c r="D1012" s="68">
        <v>282546.6</v>
      </c>
    </row>
    <row r="1013" spans="1:4" ht="17.25" customHeight="1">
      <c r="A1013" s="16" t="s">
        <v>75</v>
      </c>
      <c r="B1013" s="52">
        <v>553.56</v>
      </c>
      <c r="C1013" s="65">
        <v>597</v>
      </c>
      <c r="D1013" s="68">
        <v>672.24</v>
      </c>
    </row>
    <row r="1014" spans="1:4" ht="17.25" customHeight="1">
      <c r="A1014" s="16" t="s">
        <v>330</v>
      </c>
      <c r="B1014" s="52">
        <v>4142.37</v>
      </c>
      <c r="C1014" s="65">
        <v>3968.93</v>
      </c>
      <c r="D1014" s="68">
        <v>4328.03</v>
      </c>
    </row>
    <row r="1015" spans="1:4" ht="17.25" customHeight="1">
      <c r="A1015" s="16" t="s">
        <v>331</v>
      </c>
      <c r="B1015" s="52">
        <v>1104.2</v>
      </c>
      <c r="C1015" s="65">
        <v>1254</v>
      </c>
      <c r="D1015" s="68">
        <v>1361.94</v>
      </c>
    </row>
    <row r="1016" spans="1:4" ht="17.25" customHeight="1">
      <c r="A1016" s="16" t="s">
        <v>76</v>
      </c>
      <c r="B1016" s="52">
        <v>73532.62</v>
      </c>
      <c r="C1016" s="42">
        <v>88457.222799</v>
      </c>
      <c r="D1016" s="42">
        <v>93974.15601</v>
      </c>
    </row>
    <row r="1017" spans="1:4" ht="17.25" customHeight="1">
      <c r="A1017" s="16" t="s">
        <v>77</v>
      </c>
      <c r="B1017" s="52">
        <v>50749.67</v>
      </c>
      <c r="C1017" s="42">
        <v>58932.35332649999</v>
      </c>
      <c r="D1017" s="42">
        <v>62514.826247</v>
      </c>
    </row>
    <row r="1018" spans="1:4" ht="17.25" customHeight="1">
      <c r="A1018" s="16" t="s">
        <v>78</v>
      </c>
      <c r="B1018" s="52">
        <v>9755.16</v>
      </c>
      <c r="C1018" s="40">
        <v>8756</v>
      </c>
      <c r="D1018" s="68">
        <v>11377.8</v>
      </c>
    </row>
    <row r="1019" ht="17.25" customHeight="1">
      <c r="A1019" s="16"/>
    </row>
    <row r="1020" spans="1:4" ht="17.25" customHeight="1">
      <c r="A1020" s="16" t="s">
        <v>216</v>
      </c>
      <c r="B1020" s="52">
        <v>5715.47</v>
      </c>
      <c r="C1020" s="55">
        <v>5900</v>
      </c>
      <c r="D1020" s="68">
        <v>6000</v>
      </c>
    </row>
    <row r="1021" spans="1:4" ht="17.25" customHeight="1">
      <c r="A1021" s="16" t="s">
        <v>424</v>
      </c>
      <c r="B1021" s="52">
        <v>57204.56</v>
      </c>
      <c r="C1021" s="64">
        <v>19000</v>
      </c>
      <c r="D1021" s="68">
        <v>15000</v>
      </c>
    </row>
    <row r="1022" spans="1:4" ht="17.25" customHeight="1">
      <c r="A1022" s="16" t="s">
        <v>138</v>
      </c>
      <c r="B1022" s="52">
        <v>4947.69</v>
      </c>
      <c r="C1022" s="55">
        <v>5900</v>
      </c>
      <c r="D1022" s="68">
        <v>7500</v>
      </c>
    </row>
    <row r="1023" spans="1:4" ht="17.25" customHeight="1">
      <c r="A1023" s="16"/>
      <c r="D1023" s="68"/>
    </row>
    <row r="1024" spans="1:4" ht="17.25" customHeight="1">
      <c r="A1024" s="16" t="s">
        <v>425</v>
      </c>
      <c r="B1024" s="52">
        <v>1245</v>
      </c>
      <c r="C1024" s="55">
        <v>1750</v>
      </c>
      <c r="D1024" s="68">
        <v>1500</v>
      </c>
    </row>
    <row r="1025" spans="1:4" ht="17.25" customHeight="1">
      <c r="A1025" s="16" t="s">
        <v>409</v>
      </c>
      <c r="B1025" s="52">
        <v>17087.6</v>
      </c>
      <c r="C1025" s="55">
        <v>17500</v>
      </c>
      <c r="D1025" s="68">
        <v>17500</v>
      </c>
    </row>
    <row r="1026" spans="1:4" ht="17.25" customHeight="1">
      <c r="A1026" s="16" t="s">
        <v>217</v>
      </c>
      <c r="B1026" s="52">
        <v>171197.62</v>
      </c>
      <c r="C1026" s="55">
        <v>175000</v>
      </c>
      <c r="D1026" s="68">
        <v>191000</v>
      </c>
    </row>
    <row r="1027" spans="1:4" ht="17.25" customHeight="1">
      <c r="A1027" s="16" t="s">
        <v>408</v>
      </c>
      <c r="B1027" s="52">
        <v>36368.16</v>
      </c>
      <c r="C1027" s="55">
        <v>35000</v>
      </c>
      <c r="D1027" s="68">
        <v>40000</v>
      </c>
    </row>
    <row r="1028" spans="1:4" ht="17.25" customHeight="1">
      <c r="A1028" s="16" t="s">
        <v>218</v>
      </c>
      <c r="B1028" s="52">
        <v>30386.33</v>
      </c>
      <c r="C1028" s="55">
        <v>18500</v>
      </c>
      <c r="D1028" s="68">
        <v>30000</v>
      </c>
    </row>
    <row r="1029" spans="1:4" ht="17.25" customHeight="1">
      <c r="A1029" s="16" t="s">
        <v>219</v>
      </c>
      <c r="B1029" s="52">
        <v>59052.34</v>
      </c>
      <c r="C1029" s="55">
        <v>55000</v>
      </c>
      <c r="D1029" s="68">
        <v>63000</v>
      </c>
    </row>
    <row r="1030" spans="1:4" ht="17.25" customHeight="1">
      <c r="A1030" s="16" t="s">
        <v>220</v>
      </c>
      <c r="B1030" s="52">
        <v>1699043.01</v>
      </c>
      <c r="C1030" s="65">
        <v>1432402</v>
      </c>
      <c r="D1030" s="68">
        <v>1734558</v>
      </c>
    </row>
    <row r="1031" spans="1:4" ht="17.25" customHeight="1">
      <c r="A1031" s="16" t="s">
        <v>221</v>
      </c>
      <c r="B1031" s="52">
        <v>767776.81</v>
      </c>
      <c r="C1031" s="65">
        <v>896280</v>
      </c>
      <c r="D1031" s="68">
        <v>824551</v>
      </c>
    </row>
    <row r="1032" spans="1:4" ht="17.25" customHeight="1">
      <c r="A1032" s="16" t="s">
        <v>222</v>
      </c>
      <c r="B1032" s="52">
        <v>9827.02</v>
      </c>
      <c r="C1032" s="55">
        <v>9000</v>
      </c>
      <c r="D1032" s="68">
        <v>10000</v>
      </c>
    </row>
    <row r="1033" spans="1:4" ht="17.25" customHeight="1">
      <c r="A1033" s="16" t="s">
        <v>423</v>
      </c>
      <c r="B1033" s="52">
        <v>1331.16</v>
      </c>
      <c r="C1033" s="55">
        <v>1300</v>
      </c>
      <c r="D1033" s="68">
        <v>1400</v>
      </c>
    </row>
    <row r="1034" spans="1:4" ht="17.25" customHeight="1">
      <c r="A1034" s="16" t="s">
        <v>114</v>
      </c>
      <c r="B1034" s="52">
        <v>3206.28</v>
      </c>
      <c r="C1034" s="64">
        <v>38000</v>
      </c>
      <c r="D1034" s="68">
        <v>15000</v>
      </c>
    </row>
    <row r="1035" spans="1:4" ht="17.25" customHeight="1">
      <c r="A1035" s="16" t="s">
        <v>394</v>
      </c>
      <c r="B1035" s="52">
        <v>2606.81</v>
      </c>
      <c r="C1035" s="55">
        <v>5000</v>
      </c>
      <c r="D1035" s="68">
        <v>2000</v>
      </c>
    </row>
    <row r="1037" ht="17.25" customHeight="1">
      <c r="A1037" s="16"/>
    </row>
    <row r="1038" ht="17.25" customHeight="1">
      <c r="A1038" s="16" t="s">
        <v>223</v>
      </c>
    </row>
    <row r="1039" ht="17.25" customHeight="1">
      <c r="A1039" s="16"/>
    </row>
    <row r="1040" ht="17.25" customHeight="1">
      <c r="A1040" s="16"/>
    </row>
    <row r="1041" spans="1:4" ht="17.25" customHeight="1">
      <c r="A1041" s="19" t="s">
        <v>224</v>
      </c>
      <c r="B1041" s="33">
        <v>4190534.34</v>
      </c>
      <c r="C1041" s="31">
        <v>4235224.4225255</v>
      </c>
      <c r="D1041" s="31">
        <v>4644204.932257</v>
      </c>
    </row>
    <row r="1042" ht="17.25" customHeight="1">
      <c r="A1042" s="19"/>
    </row>
    <row r="1043" ht="17.25" customHeight="1">
      <c r="A1043" s="16"/>
    </row>
    <row r="1044" ht="17.25" customHeight="1">
      <c r="A1044" s="27" t="s">
        <v>490</v>
      </c>
    </row>
    <row r="1045" ht="17.25" customHeight="1">
      <c r="A1045" s="19"/>
    </row>
    <row r="1046" spans="1:4" ht="17.25" customHeight="1">
      <c r="A1046" s="16" t="s">
        <v>266</v>
      </c>
      <c r="B1046" s="52">
        <v>54253.42</v>
      </c>
      <c r="C1046" s="61">
        <v>55880.89</v>
      </c>
      <c r="D1046" s="68">
        <v>57557.3167</v>
      </c>
    </row>
    <row r="1047" spans="1:4" ht="17.25" customHeight="1">
      <c r="A1047" s="16" t="s">
        <v>182</v>
      </c>
      <c r="B1047" s="52">
        <v>35233.53</v>
      </c>
      <c r="C1047" s="61">
        <v>37186.5</v>
      </c>
      <c r="D1047" s="73">
        <v>74351</v>
      </c>
    </row>
    <row r="1048" spans="1:4" ht="17.25" customHeight="1">
      <c r="A1048" s="16" t="s">
        <v>418</v>
      </c>
      <c r="B1048" s="52">
        <v>3473.21</v>
      </c>
      <c r="C1048" s="51">
        <v>6547.968</v>
      </c>
      <c r="D1048" s="68">
        <v>7858.799999999999</v>
      </c>
    </row>
    <row r="1049" spans="1:4" ht="17.25" customHeight="1">
      <c r="A1049" s="16" t="s">
        <v>74</v>
      </c>
      <c r="D1049" s="68"/>
    </row>
    <row r="1050" spans="1:4" ht="17.25" customHeight="1">
      <c r="A1050" s="16" t="s">
        <v>248</v>
      </c>
      <c r="B1050" s="52">
        <v>3907.24</v>
      </c>
      <c r="C1050" s="61">
        <v>0</v>
      </c>
      <c r="D1050" s="68">
        <v>13362.599999999999</v>
      </c>
    </row>
    <row r="1051" spans="1:4" ht="17.25" customHeight="1">
      <c r="A1051" s="16" t="s">
        <v>75</v>
      </c>
      <c r="B1051" s="52">
        <v>40.8</v>
      </c>
      <c r="C1051" s="51">
        <v>40.8</v>
      </c>
      <c r="D1051" s="68">
        <v>61.199999999999996</v>
      </c>
    </row>
    <row r="1052" spans="1:4" ht="17.25" customHeight="1">
      <c r="A1052" s="16" t="s">
        <v>330</v>
      </c>
      <c r="B1052" s="52">
        <v>48.2</v>
      </c>
      <c r="C1052" s="61">
        <v>0</v>
      </c>
      <c r="D1052" s="68">
        <v>153</v>
      </c>
    </row>
    <row r="1053" spans="1:4" ht="17.25" customHeight="1">
      <c r="A1053" s="16" t="s">
        <v>331</v>
      </c>
      <c r="B1053" s="52">
        <v>38.05</v>
      </c>
      <c r="C1053" s="61">
        <v>0</v>
      </c>
      <c r="D1053" s="68">
        <v>49.56</v>
      </c>
    </row>
    <row r="1054" spans="1:4" ht="17.25" customHeight="1">
      <c r="A1054" s="16" t="s">
        <v>76</v>
      </c>
      <c r="B1054" s="52">
        <v>7074.06</v>
      </c>
      <c r="C1054" s="51">
        <v>7620.574887</v>
      </c>
      <c r="D1054" s="51">
        <v>10692.184427549999</v>
      </c>
    </row>
    <row r="1055" spans="1:4" ht="17.25" customHeight="1">
      <c r="A1055" s="16" t="s">
        <v>77</v>
      </c>
      <c r="B1055" s="52">
        <v>4613.01</v>
      </c>
      <c r="C1055" s="51">
        <v>4797.6239545</v>
      </c>
      <c r="D1055" s="51">
        <v>6799.873725885</v>
      </c>
    </row>
    <row r="1056" spans="1:4" ht="17.25" customHeight="1">
      <c r="A1056" s="16" t="s">
        <v>78</v>
      </c>
      <c r="B1056" s="52">
        <v>687.74</v>
      </c>
      <c r="C1056" s="34">
        <v>700.48</v>
      </c>
      <c r="D1056" s="68">
        <v>1219.05</v>
      </c>
    </row>
    <row r="1057" ht="17.25" customHeight="1">
      <c r="A1057" s="16" t="s">
        <v>0</v>
      </c>
    </row>
    <row r="1058" ht="17.25" customHeight="1">
      <c r="A1058" s="19"/>
    </row>
    <row r="1059" spans="1:4" ht="17.25" customHeight="1">
      <c r="A1059" s="16" t="s">
        <v>79</v>
      </c>
      <c r="B1059" s="52">
        <v>3707.8</v>
      </c>
      <c r="C1059" s="55">
        <v>700</v>
      </c>
      <c r="D1059" s="68">
        <v>1000</v>
      </c>
    </row>
    <row r="1060" spans="1:4" ht="17.25" customHeight="1">
      <c r="A1060" s="16" t="s">
        <v>260</v>
      </c>
      <c r="D1060" s="68">
        <v>0</v>
      </c>
    </row>
    <row r="1061" spans="1:4" ht="17.25" customHeight="1">
      <c r="A1061" s="16" t="s">
        <v>81</v>
      </c>
      <c r="B1061" s="52">
        <v>0.46</v>
      </c>
      <c r="C1061" s="55">
        <v>2.5</v>
      </c>
      <c r="D1061" s="68">
        <v>5</v>
      </c>
    </row>
    <row r="1062" spans="1:4" ht="17.25" customHeight="1">
      <c r="A1062" s="16" t="s">
        <v>458</v>
      </c>
      <c r="B1062" s="52">
        <v>3587.98</v>
      </c>
      <c r="C1062" s="55">
        <v>4000</v>
      </c>
      <c r="D1062" s="68">
        <v>4200</v>
      </c>
    </row>
    <row r="1063" spans="1:4" ht="17.25" customHeight="1">
      <c r="A1063" s="16" t="s">
        <v>222</v>
      </c>
      <c r="B1063" s="52">
        <v>262.96</v>
      </c>
      <c r="C1063" s="55">
        <v>250</v>
      </c>
      <c r="D1063" s="68">
        <v>900</v>
      </c>
    </row>
    <row r="1064" spans="1:4" ht="17.25" customHeight="1">
      <c r="A1064" s="16" t="s">
        <v>86</v>
      </c>
      <c r="B1064" s="52">
        <v>14904.84</v>
      </c>
      <c r="C1064" s="55">
        <v>17500</v>
      </c>
      <c r="D1064" s="68">
        <v>22000</v>
      </c>
    </row>
    <row r="1065" spans="1:4" ht="17.25" customHeight="1">
      <c r="A1065" s="16" t="s">
        <v>87</v>
      </c>
      <c r="B1065" s="52">
        <v>725.95</v>
      </c>
      <c r="C1065" s="55">
        <v>400</v>
      </c>
      <c r="D1065" s="68">
        <v>750</v>
      </c>
    </row>
    <row r="1066" spans="1:4" ht="17.25" customHeight="1">
      <c r="A1066" s="16" t="s">
        <v>107</v>
      </c>
      <c r="C1066" s="61">
        <v>2500</v>
      </c>
      <c r="D1066" s="68">
        <v>9500</v>
      </c>
    </row>
    <row r="1067" spans="1:4" ht="17.25" customHeight="1">
      <c r="A1067" s="16"/>
      <c r="D1067" s="68"/>
    </row>
    <row r="1068" spans="1:4" s="20" customFormat="1" ht="17.25" customHeight="1">
      <c r="A1068" s="49" t="s">
        <v>267</v>
      </c>
      <c r="B1068" s="48">
        <v>132559.25000000003</v>
      </c>
      <c r="C1068" s="58">
        <v>138127.3368415</v>
      </c>
      <c r="D1068" s="58">
        <v>210459.584853435</v>
      </c>
    </row>
    <row r="1069" ht="17.25" customHeight="1">
      <c r="A1069" s="17"/>
    </row>
    <row r="1070" spans="1:3" s="20" customFormat="1" ht="17.25" customHeight="1">
      <c r="A1070" s="49"/>
      <c r="B1070" s="26"/>
      <c r="C1070" s="55"/>
    </row>
    <row r="1071" spans="1:3" s="20" customFormat="1" ht="17.25" customHeight="1">
      <c r="A1071" s="49" t="s">
        <v>551</v>
      </c>
      <c r="B1071" s="26"/>
      <c r="C1071" s="55"/>
    </row>
    <row r="1072" spans="1:3" s="20" customFormat="1" ht="17.25" customHeight="1">
      <c r="A1072" s="24"/>
      <c r="B1072" s="26"/>
      <c r="C1072" s="55"/>
    </row>
    <row r="1073" spans="1:4" s="20" customFormat="1" ht="17.25" customHeight="1">
      <c r="A1073" s="24" t="s">
        <v>515</v>
      </c>
      <c r="B1073" s="26">
        <v>41150.78</v>
      </c>
      <c r="C1073" s="36">
        <v>47276.6189</v>
      </c>
      <c r="D1073" s="30">
        <v>48694.918600000005</v>
      </c>
    </row>
    <row r="1074" spans="1:4" s="20" customFormat="1" ht="17.25" customHeight="1">
      <c r="A1074" s="24" t="s">
        <v>516</v>
      </c>
      <c r="B1074" s="26">
        <v>45099.2</v>
      </c>
      <c r="C1074" s="36">
        <v>48759.75</v>
      </c>
      <c r="D1074" s="30">
        <v>50534.25</v>
      </c>
    </row>
    <row r="1075" spans="1:4" s="20" customFormat="1" ht="17.25" customHeight="1">
      <c r="A1075" s="24" t="s">
        <v>418</v>
      </c>
      <c r="B1075" s="26">
        <v>3007.71</v>
      </c>
      <c r="C1075" s="36">
        <v>1461.6</v>
      </c>
      <c r="D1075" s="30">
        <v>9823.5</v>
      </c>
    </row>
    <row r="1076" spans="1:4" s="20" customFormat="1" ht="17.25" customHeight="1">
      <c r="A1076" s="24" t="s">
        <v>74</v>
      </c>
      <c r="B1076" s="26"/>
      <c r="C1076" s="36"/>
      <c r="D1076" s="30"/>
    </row>
    <row r="1077" spans="1:4" s="20" customFormat="1" ht="17.25" customHeight="1">
      <c r="A1077" s="24" t="s">
        <v>248</v>
      </c>
      <c r="B1077" s="26">
        <v>7735.27</v>
      </c>
      <c r="C1077" s="36">
        <v>10231.2</v>
      </c>
      <c r="D1077" s="30">
        <v>0</v>
      </c>
    </row>
    <row r="1078" spans="1:4" s="20" customFormat="1" ht="17.25" customHeight="1">
      <c r="A1078" s="24" t="s">
        <v>75</v>
      </c>
      <c r="B1078" s="26">
        <v>44.2</v>
      </c>
      <c r="C1078" s="36">
        <v>51</v>
      </c>
      <c r="D1078" s="30">
        <v>51</v>
      </c>
    </row>
    <row r="1079" spans="1:4" s="20" customFormat="1" ht="17.25" customHeight="1">
      <c r="A1079" s="24" t="s">
        <v>335</v>
      </c>
      <c r="B1079" s="26">
        <v>137.8</v>
      </c>
      <c r="C1079" s="36">
        <v>402.68879999999996</v>
      </c>
      <c r="D1079" s="30">
        <v>153</v>
      </c>
    </row>
    <row r="1080" spans="1:4" s="20" customFormat="1" ht="17.25" customHeight="1">
      <c r="A1080" s="24" t="s">
        <v>331</v>
      </c>
      <c r="B1080" s="26">
        <v>105.07</v>
      </c>
      <c r="C1080" s="36">
        <v>130.5</v>
      </c>
      <c r="D1080" s="30">
        <v>74.34</v>
      </c>
    </row>
    <row r="1081" spans="1:4" s="20" customFormat="1" ht="17.25" customHeight="1">
      <c r="A1081" s="24" t="s">
        <v>76</v>
      </c>
      <c r="B1081" s="26">
        <v>6664.04</v>
      </c>
      <c r="C1081" s="36">
        <v>7458.59462085</v>
      </c>
      <c r="D1081" s="36">
        <v>8342.5291479</v>
      </c>
    </row>
    <row r="1082" spans="1:4" s="20" customFormat="1" ht="17.25" customHeight="1">
      <c r="A1082" s="24" t="s">
        <v>77</v>
      </c>
      <c r="B1082" s="26">
        <v>4348.51</v>
      </c>
      <c r="C1082" s="36">
        <v>4950.674816795</v>
      </c>
      <c r="D1082" s="36">
        <v>5115.26364133</v>
      </c>
    </row>
    <row r="1083" spans="1:4" s="20" customFormat="1" ht="17.25" customHeight="1">
      <c r="A1083" s="24" t="s">
        <v>78</v>
      </c>
      <c r="B1083" s="26">
        <v>1005.39</v>
      </c>
      <c r="C1083" s="36">
        <v>875.6</v>
      </c>
      <c r="D1083" s="30">
        <v>1015.8749999999999</v>
      </c>
    </row>
    <row r="1084" spans="1:4" s="20" customFormat="1" ht="17.25" customHeight="1">
      <c r="A1084" s="24" t="s">
        <v>333</v>
      </c>
      <c r="B1084" s="26">
        <v>300</v>
      </c>
      <c r="C1084" s="36">
        <v>300</v>
      </c>
      <c r="D1084" s="30">
        <v>300</v>
      </c>
    </row>
    <row r="1085" spans="1:3" s="20" customFormat="1" ht="17.25" customHeight="1">
      <c r="A1085" s="24"/>
      <c r="B1085" s="26"/>
      <c r="C1085" s="55"/>
    </row>
    <row r="1086" spans="1:4" s="20" customFormat="1" ht="17.25" customHeight="1">
      <c r="A1086" s="24" t="s">
        <v>79</v>
      </c>
      <c r="B1086" s="26">
        <v>677.33</v>
      </c>
      <c r="C1086" s="55">
        <v>700</v>
      </c>
      <c r="D1086" s="30">
        <v>700</v>
      </c>
    </row>
    <row r="1087" spans="1:4" s="20" customFormat="1" ht="17.25" customHeight="1">
      <c r="A1087" s="24" t="s">
        <v>81</v>
      </c>
      <c r="B1087" s="26">
        <v>101.07</v>
      </c>
      <c r="C1087" s="55">
        <v>200</v>
      </c>
      <c r="D1087" s="30">
        <v>250</v>
      </c>
    </row>
    <row r="1088" spans="2:4" s="20" customFormat="1" ht="17.25" customHeight="1">
      <c r="B1088" s="26"/>
      <c r="C1088" s="55"/>
      <c r="D1088" s="30"/>
    </row>
    <row r="1089" spans="1:4" s="20" customFormat="1" ht="17.25" customHeight="1">
      <c r="A1089" s="24" t="s">
        <v>85</v>
      </c>
      <c r="B1089" s="26">
        <v>1426.14</v>
      </c>
      <c r="C1089" s="55">
        <v>1500</v>
      </c>
      <c r="D1089" s="30">
        <v>2000</v>
      </c>
    </row>
    <row r="1090" spans="1:4" s="20" customFormat="1" ht="17.25" customHeight="1">
      <c r="A1090" s="24" t="s">
        <v>226</v>
      </c>
      <c r="B1090" s="26">
        <v>0</v>
      </c>
      <c r="C1090" s="55"/>
      <c r="D1090" s="30">
        <v>2400</v>
      </c>
    </row>
    <row r="1091" spans="1:4" s="20" customFormat="1" ht="17.25" customHeight="1">
      <c r="A1091" s="24" t="s">
        <v>214</v>
      </c>
      <c r="B1091" s="26">
        <v>172.39</v>
      </c>
      <c r="C1091" s="55">
        <v>1500</v>
      </c>
      <c r="D1091" s="30">
        <v>1500</v>
      </c>
    </row>
    <row r="1092" spans="1:4" s="20" customFormat="1" ht="17.25" customHeight="1">
      <c r="A1092" s="24"/>
      <c r="B1092" s="26"/>
      <c r="C1092" s="55"/>
      <c r="D1092" s="30"/>
    </row>
    <row r="1093" spans="1:4" s="20" customFormat="1" ht="17.25" customHeight="1">
      <c r="A1093" s="24" t="s">
        <v>222</v>
      </c>
      <c r="B1093" s="26">
        <v>3980.83</v>
      </c>
      <c r="C1093" s="55">
        <v>5000</v>
      </c>
      <c r="D1093" s="30">
        <v>3500</v>
      </c>
    </row>
    <row r="1094" spans="1:4" s="20" customFormat="1" ht="17.25" customHeight="1">
      <c r="A1094" s="24" t="s">
        <v>114</v>
      </c>
      <c r="B1094" s="26">
        <v>152.19</v>
      </c>
      <c r="C1094" s="55">
        <v>1000</v>
      </c>
      <c r="D1094" s="30">
        <v>2500</v>
      </c>
    </row>
    <row r="1095" spans="1:4" s="20" customFormat="1" ht="17.25" customHeight="1">
      <c r="A1095" s="24" t="s">
        <v>227</v>
      </c>
      <c r="B1095" s="45">
        <v>0</v>
      </c>
      <c r="C1095" s="55">
        <v>0</v>
      </c>
      <c r="D1095" s="30"/>
    </row>
    <row r="1096" spans="1:4" s="20" customFormat="1" ht="17.25" customHeight="1">
      <c r="A1096" s="24" t="s">
        <v>577</v>
      </c>
      <c r="B1096" s="45"/>
      <c r="C1096" s="55"/>
      <c r="D1096" s="30">
        <v>200</v>
      </c>
    </row>
    <row r="1097" spans="1:4" s="20" customFormat="1" ht="17.25" customHeight="1">
      <c r="A1097" s="24"/>
      <c r="B1097" s="26"/>
      <c r="C1097" s="55"/>
      <c r="D1097" s="30"/>
    </row>
    <row r="1098" spans="1:4" s="20" customFormat="1" ht="17.25" customHeight="1">
      <c r="A1098" s="24" t="s">
        <v>356</v>
      </c>
      <c r="B1098" s="26">
        <v>1210.28</v>
      </c>
      <c r="C1098" s="55">
        <v>1500</v>
      </c>
      <c r="D1098" s="30">
        <v>1500</v>
      </c>
    </row>
    <row r="1099" spans="1:4" s="20" customFormat="1" ht="17.25" customHeight="1">
      <c r="A1099" s="24" t="s">
        <v>87</v>
      </c>
      <c r="B1099" s="26">
        <v>511.89</v>
      </c>
      <c r="C1099" s="55">
        <v>200</v>
      </c>
      <c r="D1099" s="30">
        <v>200</v>
      </c>
    </row>
    <row r="1100" spans="1:4" s="20" customFormat="1" ht="17.25" customHeight="1">
      <c r="A1100" s="24" t="s">
        <v>113</v>
      </c>
      <c r="B1100" s="26"/>
      <c r="C1100" s="55">
        <v>0</v>
      </c>
      <c r="D1100" s="30"/>
    </row>
    <row r="1101" spans="1:3" s="20" customFormat="1" ht="17.25" customHeight="1">
      <c r="A1101" s="24"/>
      <c r="B1101" s="26"/>
      <c r="C1101" s="55"/>
    </row>
    <row r="1102" spans="1:4" s="20" customFormat="1" ht="17.25" customHeight="1">
      <c r="A1102" s="49" t="s">
        <v>228</v>
      </c>
      <c r="B1102" s="38">
        <v>117830.09000000001</v>
      </c>
      <c r="C1102" s="60">
        <v>133498.227137645</v>
      </c>
      <c r="D1102" s="60">
        <v>138854.67638923</v>
      </c>
    </row>
    <row r="1103" spans="1:3" s="20" customFormat="1" ht="17.25" customHeight="1">
      <c r="A1103" s="49"/>
      <c r="B1103" s="26"/>
      <c r="C1103" s="55"/>
    </row>
    <row r="1104" ht="17.25" customHeight="1">
      <c r="A1104" s="19"/>
    </row>
    <row r="1105" ht="17.25" customHeight="1">
      <c r="A1105" s="19" t="s">
        <v>495</v>
      </c>
    </row>
    <row r="1106" ht="17.25" customHeight="1">
      <c r="A1106" s="16"/>
    </row>
    <row r="1107" ht="17.25" customHeight="1">
      <c r="A1107" s="16" t="s">
        <v>225</v>
      </c>
    </row>
    <row r="1108" spans="1:4" ht="17.25" customHeight="1">
      <c r="A1108" s="16" t="s">
        <v>203</v>
      </c>
      <c r="B1108" s="52">
        <v>33584.76</v>
      </c>
      <c r="C1108" s="61">
        <v>37803</v>
      </c>
      <c r="D1108" s="68">
        <v>38962.5</v>
      </c>
    </row>
    <row r="1109" ht="17.25" customHeight="1">
      <c r="A1109" s="16"/>
    </row>
    <row r="1110" ht="17.25" customHeight="1">
      <c r="A1110" s="16" t="s">
        <v>74</v>
      </c>
    </row>
    <row r="1111" spans="1:4" ht="17.25" customHeight="1">
      <c r="A1111" s="16" t="s">
        <v>248</v>
      </c>
      <c r="B1111" s="52">
        <v>8225.38</v>
      </c>
      <c r="C1111" s="51">
        <v>8689.3632</v>
      </c>
      <c r="D1111" s="68">
        <v>10924.56</v>
      </c>
    </row>
    <row r="1112" spans="1:4" ht="17.25" customHeight="1">
      <c r="A1112" s="16" t="s">
        <v>75</v>
      </c>
      <c r="B1112" s="52">
        <v>40.8</v>
      </c>
      <c r="C1112" s="51">
        <v>40.8</v>
      </c>
      <c r="D1112">
        <v>40.8</v>
      </c>
    </row>
    <row r="1113" spans="1:4" ht="17.25" customHeight="1">
      <c r="A1113" s="16" t="s">
        <v>330</v>
      </c>
      <c r="B1113" s="52">
        <v>95.78</v>
      </c>
      <c r="C1113" s="51">
        <v>148.32</v>
      </c>
      <c r="D1113">
        <v>153</v>
      </c>
    </row>
    <row r="1114" spans="1:4" ht="17.25" customHeight="1">
      <c r="A1114" s="16" t="s">
        <v>331</v>
      </c>
      <c r="B1114" s="52">
        <v>50.44</v>
      </c>
      <c r="C1114" s="51">
        <v>56.6892</v>
      </c>
      <c r="D1114">
        <v>49.56</v>
      </c>
    </row>
    <row r="1115" spans="1:4" ht="17.25" customHeight="1">
      <c r="A1115" s="16" t="s">
        <v>76</v>
      </c>
      <c r="B1115" s="52">
        <v>2432.72</v>
      </c>
      <c r="C1115" s="51">
        <v>2891.9294999999997</v>
      </c>
      <c r="D1115" s="52">
        <v>2432.72</v>
      </c>
    </row>
    <row r="1116" spans="1:4" ht="17.25" customHeight="1">
      <c r="A1116" s="16" t="s">
        <v>77</v>
      </c>
      <c r="B1116" s="52">
        <v>1456.81</v>
      </c>
      <c r="C1116" s="51">
        <v>1391.07675</v>
      </c>
      <c r="D1116" s="52">
        <v>1456.81</v>
      </c>
    </row>
    <row r="1117" spans="1:4" ht="17.25" customHeight="1">
      <c r="A1117" s="16" t="s">
        <v>78</v>
      </c>
      <c r="B1117" s="52">
        <v>553.13</v>
      </c>
      <c r="C1117" s="34">
        <v>1009.3894909999999</v>
      </c>
      <c r="D1117" s="68">
        <v>690.795</v>
      </c>
    </row>
    <row r="1118" ht="17.25" customHeight="1">
      <c r="A1118" s="16"/>
    </row>
    <row r="1119" spans="1:4" ht="17.25" customHeight="1">
      <c r="A1119" s="16" t="s">
        <v>229</v>
      </c>
      <c r="B1119" s="52">
        <v>4428.52</v>
      </c>
      <c r="C1119" s="51">
        <v>2750</v>
      </c>
      <c r="D1119" s="68">
        <v>2750</v>
      </c>
    </row>
    <row r="1120" spans="1:4" ht="17.25" customHeight="1">
      <c r="A1120" s="16" t="s">
        <v>205</v>
      </c>
      <c r="B1120" s="52">
        <v>0</v>
      </c>
      <c r="C1120" s="51">
        <v>0</v>
      </c>
      <c r="D1120" s="68">
        <v>0</v>
      </c>
    </row>
    <row r="1121" spans="1:4" ht="17.25" customHeight="1">
      <c r="A1121" s="16" t="s">
        <v>206</v>
      </c>
      <c r="B1121" s="52">
        <v>3987.78</v>
      </c>
      <c r="C1121" s="51">
        <v>4250</v>
      </c>
      <c r="D1121" s="68">
        <v>4250</v>
      </c>
    </row>
    <row r="1122" spans="1:4" ht="17.25" customHeight="1">
      <c r="A1122" s="16" t="s">
        <v>85</v>
      </c>
      <c r="B1122" s="52">
        <v>1767</v>
      </c>
      <c r="C1122" s="51">
        <v>2500</v>
      </c>
      <c r="D1122" s="68">
        <v>2000</v>
      </c>
    </row>
    <row r="1123" spans="1:4" ht="17.25" customHeight="1">
      <c r="A1123" s="16" t="s">
        <v>439</v>
      </c>
      <c r="B1123" s="52">
        <v>2645</v>
      </c>
      <c r="C1123" s="51">
        <v>1650</v>
      </c>
      <c r="D1123" s="68">
        <v>11750</v>
      </c>
    </row>
    <row r="1124" spans="1:4" ht="17.25" customHeight="1">
      <c r="A1124" s="16" t="s">
        <v>440</v>
      </c>
      <c r="B1124" s="52">
        <v>1460</v>
      </c>
      <c r="C1124" s="51">
        <v>750</v>
      </c>
      <c r="D1124" s="68">
        <v>750</v>
      </c>
    </row>
    <row r="1125" spans="1:4" ht="17.25" customHeight="1">
      <c r="A1125" s="16"/>
      <c r="C1125" s="51"/>
      <c r="D1125" s="68"/>
    </row>
    <row r="1126" spans="1:4" ht="17.25" customHeight="1">
      <c r="A1126" s="16" t="s">
        <v>222</v>
      </c>
      <c r="B1126" s="52">
        <v>387.81</v>
      </c>
      <c r="C1126" s="51">
        <v>375</v>
      </c>
      <c r="D1126" s="68">
        <v>375</v>
      </c>
    </row>
    <row r="1127" spans="1:4" ht="17.25" customHeight="1">
      <c r="A1127" s="16"/>
      <c r="D1127" s="68"/>
    </row>
    <row r="1128" spans="1:4" ht="17.25" customHeight="1">
      <c r="A1128" s="16" t="s">
        <v>230</v>
      </c>
      <c r="B1128" s="52">
        <v>1539.56</v>
      </c>
      <c r="C1128" s="51">
        <v>1200</v>
      </c>
      <c r="D1128" s="68">
        <v>1500</v>
      </c>
    </row>
    <row r="1129" spans="1:4" ht="17.25" customHeight="1">
      <c r="A1129" s="16" t="s">
        <v>231</v>
      </c>
      <c r="B1129" s="52">
        <v>8909</v>
      </c>
      <c r="C1129" s="51">
        <v>8500</v>
      </c>
      <c r="D1129" s="68">
        <v>8500</v>
      </c>
    </row>
    <row r="1130" spans="1:4" ht="17.25" customHeight="1">
      <c r="A1130" s="16" t="s">
        <v>442</v>
      </c>
      <c r="B1130" s="52">
        <v>1926.52</v>
      </c>
      <c r="C1130" s="51">
        <v>3500</v>
      </c>
      <c r="D1130" s="68">
        <v>3500</v>
      </c>
    </row>
    <row r="1131" spans="1:4" ht="17.25" customHeight="1">
      <c r="A1131" s="16" t="s">
        <v>107</v>
      </c>
      <c r="C1131" s="51">
        <v>0</v>
      </c>
      <c r="D1131" s="68">
        <v>10000</v>
      </c>
    </row>
    <row r="1132" spans="1:4" ht="17.25" customHeight="1">
      <c r="A1132" s="16" t="s">
        <v>235</v>
      </c>
      <c r="B1132" s="52">
        <v>1210.03</v>
      </c>
      <c r="C1132" s="51">
        <v>3500</v>
      </c>
      <c r="D1132" s="68">
        <v>4500</v>
      </c>
    </row>
    <row r="1133" spans="1:4" ht="17.25" customHeight="1">
      <c r="A1133" s="16" t="s">
        <v>381</v>
      </c>
      <c r="C1133" s="51">
        <v>0</v>
      </c>
      <c r="D1133" s="68">
        <v>0</v>
      </c>
    </row>
    <row r="1134" ht="17.25" customHeight="1">
      <c r="A1134" s="16"/>
    </row>
    <row r="1135" spans="1:4" ht="17.25" customHeight="1">
      <c r="A1135" s="19" t="s">
        <v>232</v>
      </c>
      <c r="B1135" s="33">
        <v>74701.04</v>
      </c>
      <c r="C1135" s="31">
        <v>81005.568141</v>
      </c>
      <c r="D1135" s="31">
        <v>104585.745</v>
      </c>
    </row>
    <row r="1136" ht="17.25" customHeight="1">
      <c r="A1136" s="19"/>
    </row>
    <row r="1137" ht="17.25" customHeight="1">
      <c r="A1137" s="16"/>
    </row>
    <row r="1138" spans="1:3" s="20" customFormat="1" ht="17.25" customHeight="1">
      <c r="A1138" s="49" t="s">
        <v>548</v>
      </c>
      <c r="B1138" s="26"/>
      <c r="C1138" s="55"/>
    </row>
    <row r="1139" spans="1:3" s="20" customFormat="1" ht="17.25" customHeight="1">
      <c r="A1139" s="24"/>
      <c r="B1139" s="26"/>
      <c r="C1139" s="55"/>
    </row>
    <row r="1140" spans="1:4" s="20" customFormat="1" ht="17.25" customHeight="1">
      <c r="A1140" s="24" t="s">
        <v>234</v>
      </c>
      <c r="B1140" s="26">
        <v>787.02</v>
      </c>
      <c r="C1140" s="64">
        <v>3050</v>
      </c>
      <c r="D1140" s="30">
        <v>500</v>
      </c>
    </row>
    <row r="1141" spans="1:4" s="20" customFormat="1" ht="17.25" customHeight="1">
      <c r="A1141" s="24" t="s">
        <v>120</v>
      </c>
      <c r="B1141" s="26">
        <v>11176.050000000001</v>
      </c>
      <c r="C1141" s="64">
        <v>8203</v>
      </c>
      <c r="D1141" s="30">
        <v>7610</v>
      </c>
    </row>
    <row r="1142" spans="1:4" s="20" customFormat="1" ht="17.25" customHeight="1">
      <c r="A1142" s="24" t="s">
        <v>233</v>
      </c>
      <c r="B1142" s="26">
        <v>3870.88</v>
      </c>
      <c r="C1142" s="64">
        <v>6765</v>
      </c>
      <c r="D1142" s="30">
        <v>13534</v>
      </c>
    </row>
    <row r="1143" spans="1:4" s="20" customFormat="1" ht="17.25" customHeight="1">
      <c r="A1143" s="24" t="s">
        <v>340</v>
      </c>
      <c r="B1143" s="26">
        <v>5696.79</v>
      </c>
      <c r="C1143" s="64">
        <v>4758</v>
      </c>
      <c r="D1143" s="30">
        <v>1778</v>
      </c>
    </row>
    <row r="1144" spans="1:3" s="20" customFormat="1" ht="17.25" customHeight="1">
      <c r="A1144" s="24" t="s">
        <v>85</v>
      </c>
      <c r="B1144" s="26"/>
      <c r="C1144" s="64"/>
    </row>
    <row r="1145" spans="1:3" s="20" customFormat="1" ht="17.25" customHeight="1">
      <c r="A1145" s="24"/>
      <c r="B1145" s="26"/>
      <c r="C1145" s="64"/>
    </row>
    <row r="1146" spans="1:4" s="20" customFormat="1" ht="17.25" customHeight="1">
      <c r="A1146" s="49" t="s">
        <v>496</v>
      </c>
      <c r="B1146" s="48">
        <v>21530.74</v>
      </c>
      <c r="C1146" s="58">
        <v>22776</v>
      </c>
      <c r="D1146" s="58">
        <v>23422</v>
      </c>
    </row>
    <row r="1147" spans="1:3" s="20" customFormat="1" ht="17.25" customHeight="1">
      <c r="A1147" s="49"/>
      <c r="B1147" s="26"/>
      <c r="C1147" s="55"/>
    </row>
    <row r="1148" spans="1:3" s="20" customFormat="1" ht="17.25" customHeight="1">
      <c r="A1148" s="24"/>
      <c r="B1148" s="26"/>
      <c r="C1148" s="55"/>
    </row>
    <row r="1149" spans="1:3" s="20" customFormat="1" ht="17.25" customHeight="1">
      <c r="A1149" s="49" t="s">
        <v>549</v>
      </c>
      <c r="B1149" s="26"/>
      <c r="C1149" s="55"/>
    </row>
    <row r="1150" spans="1:3" s="20" customFormat="1" ht="17.25" customHeight="1">
      <c r="A1150" s="24"/>
      <c r="B1150" s="26"/>
      <c r="C1150" s="55"/>
    </row>
    <row r="1151" spans="1:4" s="20" customFormat="1" ht="17.25" customHeight="1">
      <c r="A1151" s="24" t="s">
        <v>554</v>
      </c>
      <c r="B1151" s="26"/>
      <c r="C1151" s="55">
        <v>0</v>
      </c>
      <c r="D1151" s="30"/>
    </row>
    <row r="1152" spans="1:4" s="20" customFormat="1" ht="17.25" customHeight="1">
      <c r="A1152" s="24" t="s">
        <v>236</v>
      </c>
      <c r="B1152" s="26"/>
      <c r="C1152" s="55">
        <v>4000</v>
      </c>
      <c r="D1152" s="30">
        <v>1000</v>
      </c>
    </row>
    <row r="1153" spans="1:4" s="20" customFormat="1" ht="17.25" customHeight="1">
      <c r="A1153" s="24" t="s">
        <v>87</v>
      </c>
      <c r="B1153" s="26"/>
      <c r="C1153" s="55">
        <v>100</v>
      </c>
      <c r="D1153" s="30"/>
    </row>
    <row r="1154" spans="1:4" s="20" customFormat="1" ht="17.25" customHeight="1">
      <c r="A1154" s="24" t="s">
        <v>137</v>
      </c>
      <c r="B1154" s="26"/>
      <c r="C1154" s="55">
        <v>0</v>
      </c>
      <c r="D1154" s="30"/>
    </row>
    <row r="1155" spans="1:4" s="20" customFormat="1" ht="17.25" customHeight="1">
      <c r="A1155" s="24" t="s">
        <v>237</v>
      </c>
      <c r="B1155" s="26"/>
      <c r="C1155" s="55">
        <v>500</v>
      </c>
      <c r="D1155" s="30">
        <v>6274</v>
      </c>
    </row>
    <row r="1156" spans="1:3" s="20" customFormat="1" ht="17.25" customHeight="1">
      <c r="A1156" s="49"/>
      <c r="B1156" s="26"/>
      <c r="C1156" s="55"/>
    </row>
    <row r="1157" spans="1:4" s="20" customFormat="1" ht="17.25" customHeight="1">
      <c r="A1157" s="49" t="s">
        <v>238</v>
      </c>
      <c r="B1157" s="48"/>
      <c r="C1157" s="58">
        <v>4600</v>
      </c>
      <c r="D1157" s="58">
        <v>7274</v>
      </c>
    </row>
    <row r="1158" spans="1:3" s="20" customFormat="1" ht="17.25" customHeight="1">
      <c r="A1158" s="29"/>
      <c r="B1158" s="26"/>
      <c r="C1158" s="55"/>
    </row>
    <row r="1159" ht="17.25" customHeight="1">
      <c r="A1159" s="16"/>
    </row>
    <row r="1160" spans="1:3" s="20" customFormat="1" ht="17.25" customHeight="1">
      <c r="A1160" s="49" t="s">
        <v>550</v>
      </c>
      <c r="B1160" s="26"/>
      <c r="C1160" s="55"/>
    </row>
    <row r="1161" spans="1:3" s="20" customFormat="1" ht="17.25" customHeight="1">
      <c r="A1161" s="24"/>
      <c r="B1161" s="26"/>
      <c r="C1161" s="55"/>
    </row>
    <row r="1162" spans="1:3" s="20" customFormat="1" ht="17.25" customHeight="1">
      <c r="A1162" s="24" t="s">
        <v>239</v>
      </c>
      <c r="B1162" s="26"/>
      <c r="C1162" s="55">
        <v>0</v>
      </c>
    </row>
    <row r="1163" spans="1:3" s="20" customFormat="1" ht="17.25" customHeight="1">
      <c r="A1163" s="24"/>
      <c r="B1163" s="26"/>
      <c r="C1163" s="55"/>
    </row>
    <row r="1164" spans="1:4" s="20" customFormat="1" ht="17.25" customHeight="1">
      <c r="A1164" s="24" t="s">
        <v>85</v>
      </c>
      <c r="B1164" s="26">
        <v>164.74</v>
      </c>
      <c r="C1164" s="55">
        <v>250</v>
      </c>
      <c r="D1164" s="30">
        <v>250</v>
      </c>
    </row>
    <row r="1165" spans="1:4" s="20" customFormat="1" ht="17.25" customHeight="1">
      <c r="A1165" s="29"/>
      <c r="B1165" s="26"/>
      <c r="C1165" s="55"/>
      <c r="D1165" s="30"/>
    </row>
    <row r="1166" spans="1:4" s="20" customFormat="1" ht="17.25" customHeight="1">
      <c r="A1166" s="24" t="s">
        <v>230</v>
      </c>
      <c r="B1166" s="26"/>
      <c r="C1166" s="55">
        <v>0</v>
      </c>
      <c r="D1166" s="30"/>
    </row>
    <row r="1167" spans="1:4" s="20" customFormat="1" ht="17.25" customHeight="1">
      <c r="A1167" s="24" t="s">
        <v>240</v>
      </c>
      <c r="B1167" s="26">
        <v>45800</v>
      </c>
      <c r="C1167" s="55">
        <v>14900</v>
      </c>
      <c r="D1167" s="30">
        <v>14900</v>
      </c>
    </row>
    <row r="1168" spans="1:3" s="20" customFormat="1" ht="17.25" customHeight="1">
      <c r="A1168" s="24"/>
      <c r="B1168" s="26"/>
      <c r="C1168" s="55"/>
    </row>
    <row r="1169" spans="1:3" s="20" customFormat="1" ht="17.25" customHeight="1">
      <c r="A1169" s="24"/>
      <c r="B1169" s="26"/>
      <c r="C1169" s="55"/>
    </row>
    <row r="1170" spans="1:3" s="20" customFormat="1" ht="17.25" customHeight="1">
      <c r="A1170" s="24" t="s">
        <v>176</v>
      </c>
      <c r="B1170" s="26"/>
      <c r="C1170" s="55"/>
    </row>
    <row r="1171" spans="1:3" s="20" customFormat="1" ht="17.25" customHeight="1">
      <c r="A1171" s="24"/>
      <c r="B1171" s="26"/>
      <c r="C1171" s="55"/>
    </row>
    <row r="1172" spans="1:3" s="20" customFormat="1" ht="17.25" customHeight="1">
      <c r="A1172" s="24"/>
      <c r="B1172" s="26"/>
      <c r="C1172" s="55"/>
    </row>
    <row r="1173" spans="1:4" s="20" customFormat="1" ht="17.25" customHeight="1">
      <c r="A1173" s="49" t="s">
        <v>241</v>
      </c>
      <c r="B1173" s="38">
        <v>45964.74</v>
      </c>
      <c r="C1173" s="60">
        <v>15150</v>
      </c>
      <c r="D1173" s="60">
        <v>15150</v>
      </c>
    </row>
    <row r="1174" spans="1:3" s="20" customFormat="1" ht="17.25" customHeight="1">
      <c r="A1174" s="24"/>
      <c r="B1174" s="26"/>
      <c r="C1174" s="55"/>
    </row>
    <row r="1175" spans="1:3" s="20" customFormat="1" ht="17.25" customHeight="1">
      <c r="A1175" s="29"/>
      <c r="B1175" s="26"/>
      <c r="C1175" s="55"/>
    </row>
    <row r="1176" spans="1:3" s="20" customFormat="1" ht="17.25" customHeight="1">
      <c r="A1176" s="49" t="s">
        <v>552</v>
      </c>
      <c r="B1176" s="26"/>
      <c r="C1176" s="55"/>
    </row>
    <row r="1177" spans="1:3" s="20" customFormat="1" ht="17.25" customHeight="1">
      <c r="A1177" s="29"/>
      <c r="B1177" s="26"/>
      <c r="C1177" s="55"/>
    </row>
    <row r="1178" spans="1:4" s="20" customFormat="1" ht="17.25" customHeight="1">
      <c r="A1178" s="24" t="s">
        <v>225</v>
      </c>
      <c r="B1178" s="26">
        <v>52335.4</v>
      </c>
      <c r="C1178" s="30">
        <v>53905.51</v>
      </c>
      <c r="D1178" s="30">
        <v>57500</v>
      </c>
    </row>
    <row r="1179" spans="1:4" s="20" customFormat="1" ht="17.25" customHeight="1">
      <c r="A1179" s="29" t="s">
        <v>136</v>
      </c>
      <c r="B1179" s="26">
        <v>14917.5</v>
      </c>
      <c r="C1179" s="30">
        <v>15366</v>
      </c>
      <c r="D1179" s="30">
        <v>15824.25</v>
      </c>
    </row>
    <row r="1180" spans="1:4" s="20" customFormat="1" ht="17.25" customHeight="1">
      <c r="A1180" s="24" t="s">
        <v>204</v>
      </c>
      <c r="B1180" s="26">
        <v>487235.65</v>
      </c>
      <c r="C1180" s="30">
        <v>436652.22</v>
      </c>
      <c r="D1180" s="30">
        <v>460261.8186</v>
      </c>
    </row>
    <row r="1181" spans="1:4" s="20" customFormat="1" ht="17.25" customHeight="1">
      <c r="A1181" s="24" t="s">
        <v>242</v>
      </c>
      <c r="B1181" s="26">
        <v>0</v>
      </c>
      <c r="C1181" s="30">
        <v>53306.64</v>
      </c>
      <c r="D1181" s="30">
        <v>87272.63999999998</v>
      </c>
    </row>
    <row r="1182" spans="1:4" s="20" customFormat="1" ht="17.25" customHeight="1">
      <c r="A1182" s="24" t="s">
        <v>426</v>
      </c>
      <c r="B1182" s="26">
        <v>15572.15</v>
      </c>
      <c r="C1182" s="30">
        <v>12367.49</v>
      </c>
      <c r="D1182" s="30">
        <v>21611.699999999997</v>
      </c>
    </row>
    <row r="1183" spans="1:4" s="20" customFormat="1" ht="17.25" customHeight="1">
      <c r="A1183" s="24" t="s">
        <v>74</v>
      </c>
      <c r="B1183" s="26"/>
      <c r="C1183" s="51"/>
      <c r="D1183" s="30"/>
    </row>
    <row r="1184" spans="1:4" s="20" customFormat="1" ht="17.25" customHeight="1">
      <c r="A1184" s="24" t="s">
        <v>248</v>
      </c>
      <c r="B1184" s="26">
        <v>52065.49</v>
      </c>
      <c r="C1184" s="51">
        <v>53069.049600000006</v>
      </c>
      <c r="D1184" s="30">
        <v>71862.12</v>
      </c>
    </row>
    <row r="1185" spans="1:4" s="20" customFormat="1" ht="17.25" customHeight="1">
      <c r="A1185" s="24" t="s">
        <v>75</v>
      </c>
      <c r="B1185" s="26">
        <v>246.5</v>
      </c>
      <c r="C1185" s="51">
        <v>255</v>
      </c>
      <c r="D1185" s="30">
        <v>254.99999999999997</v>
      </c>
    </row>
    <row r="1186" spans="1:4" s="20" customFormat="1" ht="17.25" customHeight="1">
      <c r="A1186" s="20" t="s">
        <v>330</v>
      </c>
      <c r="B1186" s="26">
        <v>1167.9</v>
      </c>
      <c r="C1186" s="51">
        <v>2013.4440000000004</v>
      </c>
      <c r="D1186" s="30">
        <v>1683</v>
      </c>
    </row>
    <row r="1187" spans="1:4" s="20" customFormat="1" ht="17.25" customHeight="1">
      <c r="A1187" s="20" t="s">
        <v>331</v>
      </c>
      <c r="B1187" s="26">
        <v>577.32</v>
      </c>
      <c r="C1187" s="51">
        <v>652.5</v>
      </c>
      <c r="D1187" s="30">
        <v>569.94</v>
      </c>
    </row>
    <row r="1188" spans="1:4" s="20" customFormat="1" ht="17.25" customHeight="1">
      <c r="A1188" s="24" t="s">
        <v>76</v>
      </c>
      <c r="B1188" s="26">
        <v>42277.65</v>
      </c>
      <c r="C1188" s="51">
        <v>43727.24</v>
      </c>
      <c r="D1188" s="51">
        <v>49148.9862579</v>
      </c>
    </row>
    <row r="1189" spans="1:4" s="20" customFormat="1" ht="17.25" customHeight="1">
      <c r="A1189" s="24" t="s">
        <v>77</v>
      </c>
      <c r="B1189" s="26">
        <v>26697.6</v>
      </c>
      <c r="C1189" s="51">
        <v>26080.3682815</v>
      </c>
      <c r="D1189" s="51">
        <v>27506.361836329997</v>
      </c>
    </row>
    <row r="1190" spans="1:4" s="20" customFormat="1" ht="17.25" customHeight="1">
      <c r="A1190" s="24" t="s">
        <v>78</v>
      </c>
      <c r="B1190" s="26">
        <v>5728.95</v>
      </c>
      <c r="C1190" s="51">
        <v>6129.2</v>
      </c>
      <c r="D1190" s="30">
        <v>7517.474999999999</v>
      </c>
    </row>
    <row r="1191" spans="1:3" s="20" customFormat="1" ht="17.25" customHeight="1">
      <c r="A1191" s="24"/>
      <c r="B1191" s="26"/>
      <c r="C1191" s="55"/>
    </row>
    <row r="1192" spans="1:4" s="20" customFormat="1" ht="17.25" customHeight="1">
      <c r="A1192" s="24" t="s">
        <v>79</v>
      </c>
      <c r="B1192" s="26">
        <v>1143.98</v>
      </c>
      <c r="C1192" s="55">
        <v>2500</v>
      </c>
      <c r="D1192" s="30">
        <v>1750</v>
      </c>
    </row>
    <row r="1193" spans="1:4" s="20" customFormat="1" ht="17.25" customHeight="1">
      <c r="A1193" s="29" t="s">
        <v>81</v>
      </c>
      <c r="B1193" s="26">
        <v>111.57</v>
      </c>
      <c r="C1193" s="55">
        <v>200</v>
      </c>
      <c r="D1193" s="30">
        <v>150</v>
      </c>
    </row>
    <row r="1194" spans="1:4" s="20" customFormat="1" ht="17.25" customHeight="1">
      <c r="A1194" s="29" t="s">
        <v>370</v>
      </c>
      <c r="B1194" s="26">
        <v>3945.05</v>
      </c>
      <c r="C1194" s="55">
        <v>3800</v>
      </c>
      <c r="D1194" s="30">
        <v>4200</v>
      </c>
    </row>
    <row r="1195" spans="1:4" s="20" customFormat="1" ht="17.25" customHeight="1">
      <c r="A1195" s="29" t="s">
        <v>326</v>
      </c>
      <c r="B1195" s="26">
        <v>45.49</v>
      </c>
      <c r="C1195" s="55">
        <v>600</v>
      </c>
      <c r="D1195" s="30">
        <v>250</v>
      </c>
    </row>
    <row r="1196" spans="1:4" s="20" customFormat="1" ht="17.25" customHeight="1">
      <c r="A1196" s="29"/>
      <c r="B1196" s="26"/>
      <c r="C1196" s="55"/>
      <c r="D1196" s="30"/>
    </row>
    <row r="1197" spans="1:4" s="20" customFormat="1" ht="17.25" customHeight="1">
      <c r="A1197" s="24" t="s">
        <v>82</v>
      </c>
      <c r="B1197" s="26">
        <v>0</v>
      </c>
      <c r="C1197" s="55">
        <v>1000</v>
      </c>
      <c r="D1197" s="30">
        <v>500</v>
      </c>
    </row>
    <row r="1198" spans="1:4" s="20" customFormat="1" ht="17.25" customHeight="1">
      <c r="A1198" s="24" t="s">
        <v>84</v>
      </c>
      <c r="B1198" s="26">
        <v>7198.5</v>
      </c>
      <c r="C1198" s="55">
        <v>2000</v>
      </c>
      <c r="D1198" s="30">
        <v>2000</v>
      </c>
    </row>
    <row r="1199" spans="1:4" s="20" customFormat="1" ht="17.25" customHeight="1">
      <c r="A1199" s="24" t="s">
        <v>85</v>
      </c>
      <c r="B1199" s="26">
        <v>0</v>
      </c>
      <c r="C1199" s="55">
        <v>150</v>
      </c>
      <c r="D1199" s="30">
        <v>150</v>
      </c>
    </row>
    <row r="1200" spans="1:4" s="20" customFormat="1" ht="17.25" customHeight="1">
      <c r="A1200" s="24" t="s">
        <v>244</v>
      </c>
      <c r="B1200" s="26">
        <v>1643.85</v>
      </c>
      <c r="C1200" s="55">
        <v>1500</v>
      </c>
      <c r="D1200" s="30">
        <v>1500</v>
      </c>
    </row>
    <row r="1201" spans="1:4" s="20" customFormat="1" ht="17.25" customHeight="1">
      <c r="A1201" s="24"/>
      <c r="B1201" s="26"/>
      <c r="C1201" s="55"/>
      <c r="D1201" s="30"/>
    </row>
    <row r="1202" spans="1:4" s="20" customFormat="1" ht="17.25" customHeight="1">
      <c r="A1202" s="24" t="s">
        <v>120</v>
      </c>
      <c r="B1202" s="26">
        <v>47936.8</v>
      </c>
      <c r="C1202" s="55">
        <v>50000</v>
      </c>
      <c r="D1202" s="30">
        <v>50000</v>
      </c>
    </row>
    <row r="1203" spans="2:4" s="20" customFormat="1" ht="15">
      <c r="B1203" s="26"/>
      <c r="C1203" s="55"/>
      <c r="D1203" s="30"/>
    </row>
    <row r="1204" spans="1:4" s="20" customFormat="1" ht="17.25" customHeight="1">
      <c r="A1204" s="24" t="s">
        <v>114</v>
      </c>
      <c r="B1204" s="26">
        <v>60465.18</v>
      </c>
      <c r="C1204" s="55">
        <v>127200.95999999999</v>
      </c>
      <c r="D1204" s="30">
        <v>125000</v>
      </c>
    </row>
    <row r="1205" spans="1:4" s="20" customFormat="1" ht="17.25" customHeight="1">
      <c r="A1205" s="24" t="s">
        <v>577</v>
      </c>
      <c r="B1205" s="26"/>
      <c r="C1205" s="55"/>
      <c r="D1205" s="30">
        <v>200</v>
      </c>
    </row>
    <row r="1206" spans="1:4" s="20" customFormat="1" ht="17.25" customHeight="1">
      <c r="A1206" s="24" t="s">
        <v>243</v>
      </c>
      <c r="B1206" s="26">
        <v>42208.64</v>
      </c>
      <c r="C1206" s="55">
        <v>10000</v>
      </c>
      <c r="D1206" s="30">
        <v>10000</v>
      </c>
    </row>
    <row r="1207" spans="1:4" s="20" customFormat="1" ht="17.25" customHeight="1">
      <c r="A1207" s="24" t="s">
        <v>245</v>
      </c>
      <c r="B1207" s="26">
        <v>66.64</v>
      </c>
      <c r="C1207" s="55">
        <v>500</v>
      </c>
      <c r="D1207" s="30">
        <v>500</v>
      </c>
    </row>
    <row r="1208" spans="2:4" s="20" customFormat="1" ht="15">
      <c r="B1208" s="26"/>
      <c r="C1208" s="55"/>
      <c r="D1208" s="30"/>
    </row>
    <row r="1209" spans="1:4" s="20" customFormat="1" ht="17.25" customHeight="1">
      <c r="A1209" s="24" t="s">
        <v>389</v>
      </c>
      <c r="B1209" s="26">
        <v>383446.29000000004</v>
      </c>
      <c r="C1209" s="55">
        <v>68628</v>
      </c>
      <c r="D1209" s="30">
        <v>1081364</v>
      </c>
    </row>
    <row r="1210" spans="1:3" s="20" customFormat="1" ht="17.25" customHeight="1">
      <c r="A1210" s="29"/>
      <c r="B1210" s="26"/>
      <c r="C1210" s="55"/>
    </row>
    <row r="1211" spans="1:4" s="20" customFormat="1" ht="17.25" customHeight="1">
      <c r="A1211" s="49" t="s">
        <v>246</v>
      </c>
      <c r="B1211" s="48">
        <v>1247034.1</v>
      </c>
      <c r="C1211" s="58">
        <v>971603.62</v>
      </c>
      <c r="D1211" s="58">
        <v>2078577.29169423</v>
      </c>
    </row>
    <row r="1212" spans="1:3" s="20" customFormat="1" ht="17.25" customHeight="1">
      <c r="A1212" s="24"/>
      <c r="B1212" s="26"/>
      <c r="C1212" s="55"/>
    </row>
    <row r="1213" ht="17.25" customHeight="1">
      <c r="A1213" s="16"/>
    </row>
    <row r="1214" ht="17.25" customHeight="1">
      <c r="A1214" s="19" t="s">
        <v>247</v>
      </c>
    </row>
    <row r="1215" ht="17.25" customHeight="1">
      <c r="A1215" s="19"/>
    </row>
    <row r="1216" spans="1:4" ht="17.25" customHeight="1">
      <c r="A1216" s="16" t="s">
        <v>427</v>
      </c>
      <c r="B1216" s="52">
        <v>0</v>
      </c>
      <c r="C1216" s="70">
        <v>120</v>
      </c>
      <c r="D1216" s="68">
        <v>120</v>
      </c>
    </row>
    <row r="1217" spans="1:4" ht="17.25" customHeight="1">
      <c r="A1217" s="16" t="s">
        <v>583</v>
      </c>
      <c r="B1217" s="52">
        <v>0</v>
      </c>
      <c r="C1217" s="51">
        <v>0</v>
      </c>
      <c r="D1217" s="68">
        <v>10</v>
      </c>
    </row>
    <row r="1218" spans="1:4" ht="17.25" customHeight="1">
      <c r="A1218" s="16" t="s">
        <v>574</v>
      </c>
      <c r="B1218" s="52">
        <v>11796.44</v>
      </c>
      <c r="C1218" s="51">
        <v>0</v>
      </c>
      <c r="D1218" s="68">
        <v>0</v>
      </c>
    </row>
    <row r="1219" spans="1:4" ht="17.25" customHeight="1">
      <c r="A1219" s="16" t="s">
        <v>584</v>
      </c>
      <c r="C1219" s="51"/>
      <c r="D1219" s="68">
        <v>750</v>
      </c>
    </row>
    <row r="1220" spans="1:4" ht="17.25" customHeight="1">
      <c r="A1220" s="16" t="s">
        <v>532</v>
      </c>
      <c r="B1220" s="52">
        <v>-0.02</v>
      </c>
      <c r="C1220" s="51">
        <v>0</v>
      </c>
      <c r="D1220" s="68"/>
    </row>
    <row r="1221" spans="1:4" ht="17.25" customHeight="1">
      <c r="A1221" s="16" t="s">
        <v>336</v>
      </c>
      <c r="B1221" s="52">
        <v>0</v>
      </c>
      <c r="C1221" s="51">
        <v>0</v>
      </c>
      <c r="D1221" s="68"/>
    </row>
    <row r="1222" spans="1:4" ht="17.25" customHeight="1">
      <c r="A1222" s="16" t="s">
        <v>78</v>
      </c>
      <c r="C1222" s="70"/>
      <c r="D1222" s="68"/>
    </row>
    <row r="1223" spans="1:4" ht="17.25" customHeight="1">
      <c r="A1223" s="16" t="s">
        <v>428</v>
      </c>
      <c r="B1223" s="52">
        <v>5535.43</v>
      </c>
      <c r="C1223" s="70">
        <v>5400</v>
      </c>
      <c r="D1223" s="68">
        <v>5800</v>
      </c>
    </row>
    <row r="1224" spans="1:4" ht="17.25" customHeight="1">
      <c r="A1224" s="16"/>
      <c r="C1224" s="70"/>
      <c r="D1224" s="68"/>
    </row>
    <row r="1225" spans="1:4" ht="17.25" customHeight="1">
      <c r="A1225" s="16" t="s">
        <v>249</v>
      </c>
      <c r="B1225" s="52">
        <v>429.61</v>
      </c>
      <c r="C1225" s="70">
        <v>1500</v>
      </c>
      <c r="D1225" s="68">
        <v>500</v>
      </c>
    </row>
    <row r="1226" spans="1:4" ht="17.25" customHeight="1">
      <c r="A1226" s="16"/>
      <c r="C1226" s="70"/>
      <c r="D1226" s="68"/>
    </row>
    <row r="1227" spans="1:3" ht="17.25" customHeight="1">
      <c r="A1227" s="16"/>
      <c r="C1227" s="70"/>
    </row>
    <row r="1228" spans="1:4" ht="17.25" customHeight="1">
      <c r="A1228" s="19" t="s">
        <v>250</v>
      </c>
      <c r="B1228" s="47">
        <v>17761.46</v>
      </c>
      <c r="C1228" s="71">
        <v>7020</v>
      </c>
      <c r="D1228" s="71">
        <v>7180</v>
      </c>
    </row>
    <row r="1229" ht="17.25" customHeight="1">
      <c r="A1229" s="16"/>
    </row>
    <row r="1230" ht="17.25" customHeight="1">
      <c r="A1230" s="16"/>
    </row>
    <row r="1231" ht="17.25" customHeight="1">
      <c r="A1231" s="19" t="s">
        <v>251</v>
      </c>
    </row>
    <row r="1232" ht="17.25" customHeight="1">
      <c r="A1232" s="16"/>
    </row>
    <row r="1233" spans="1:4" ht="17.25" customHeight="1">
      <c r="A1233" s="16" t="s">
        <v>252</v>
      </c>
      <c r="B1233" s="52">
        <v>338804</v>
      </c>
      <c r="C1233" s="61">
        <v>310514</v>
      </c>
      <c r="D1233" s="68">
        <v>356429</v>
      </c>
    </row>
    <row r="1234" spans="1:4" ht="17.25" customHeight="1">
      <c r="A1234" s="17" t="s">
        <v>253</v>
      </c>
      <c r="B1234" s="52">
        <v>216581</v>
      </c>
      <c r="C1234" s="61">
        <v>216581</v>
      </c>
      <c r="D1234" s="68">
        <v>229777.80000000002</v>
      </c>
    </row>
    <row r="1235" spans="1:4" ht="17.25" customHeight="1">
      <c r="A1235" s="16"/>
      <c r="D1235" s="68"/>
    </row>
    <row r="1236" spans="1:4" ht="17.25" customHeight="1">
      <c r="A1236" s="16"/>
      <c r="D1236" s="68"/>
    </row>
    <row r="1237" spans="1:4" ht="17.25" customHeight="1">
      <c r="A1237" s="19" t="s">
        <v>254</v>
      </c>
      <c r="B1237" s="32">
        <v>555385</v>
      </c>
      <c r="C1237" s="31">
        <v>527095</v>
      </c>
      <c r="D1237" s="33">
        <v>586206.8</v>
      </c>
    </row>
    <row r="1238" ht="17.25" customHeight="1">
      <c r="A1238" s="19"/>
    </row>
    <row r="1239" ht="17.25" customHeight="1">
      <c r="A1239" s="19"/>
    </row>
    <row r="1240" ht="17.25" customHeight="1">
      <c r="A1240" s="19" t="s">
        <v>255</v>
      </c>
    </row>
    <row r="1241" spans="1:4" ht="17.25" customHeight="1">
      <c r="A1241" s="16" t="s">
        <v>102</v>
      </c>
      <c r="B1241" s="52">
        <v>96393.74</v>
      </c>
      <c r="C1241" s="61">
        <v>65000</v>
      </c>
      <c r="D1241" s="68">
        <v>52500</v>
      </c>
    </row>
    <row r="1242" spans="1:4" ht="17.25" customHeight="1">
      <c r="A1242" s="17" t="s">
        <v>256</v>
      </c>
      <c r="B1242" s="52">
        <v>0</v>
      </c>
      <c r="C1242" s="61">
        <v>0</v>
      </c>
      <c r="D1242" s="68"/>
    </row>
    <row r="1243" spans="1:4" ht="17.25" customHeight="1">
      <c r="A1243" s="17" t="s">
        <v>578</v>
      </c>
      <c r="D1243" s="68">
        <v>0</v>
      </c>
    </row>
    <row r="1244" spans="1:4" ht="17.25" customHeight="1">
      <c r="A1244" s="16" t="s">
        <v>390</v>
      </c>
      <c r="B1244" s="52">
        <v>3794</v>
      </c>
      <c r="C1244" s="61">
        <v>12500</v>
      </c>
      <c r="D1244" s="68">
        <v>12500</v>
      </c>
    </row>
    <row r="1245" spans="1:4" ht="17.25" customHeight="1">
      <c r="A1245" s="16"/>
      <c r="D1245" s="68"/>
    </row>
    <row r="1246" spans="1:4" ht="17.25" customHeight="1">
      <c r="A1246" s="19" t="s">
        <v>257</v>
      </c>
      <c r="B1246" s="32">
        <v>100187.74</v>
      </c>
      <c r="C1246" s="31">
        <v>77500</v>
      </c>
      <c r="D1246" s="33">
        <v>65000</v>
      </c>
    </row>
    <row r="1247" ht="17.25" customHeight="1">
      <c r="A1247" s="16"/>
    </row>
    <row r="1248" ht="17.25" customHeight="1">
      <c r="A1248" s="16"/>
    </row>
    <row r="1249" ht="17.25" customHeight="1">
      <c r="A1249" s="19" t="s">
        <v>258</v>
      </c>
    </row>
    <row r="1250" ht="17.25" customHeight="1">
      <c r="A1250" s="16"/>
    </row>
    <row r="1251" spans="1:4" ht="17.25" customHeight="1">
      <c r="A1251" s="16" t="s">
        <v>383</v>
      </c>
      <c r="B1251" s="52">
        <v>52841.08</v>
      </c>
      <c r="C1251" s="65">
        <v>55000</v>
      </c>
      <c r="D1251" s="68">
        <v>21385</v>
      </c>
    </row>
    <row r="1252" spans="1:4" ht="17.25" customHeight="1">
      <c r="A1252" s="16" t="s">
        <v>391</v>
      </c>
      <c r="B1252" s="52">
        <v>18697.42</v>
      </c>
      <c r="C1252" s="65">
        <v>2000</v>
      </c>
      <c r="D1252" s="68">
        <v>2000</v>
      </c>
    </row>
    <row r="1253" spans="1:4" ht="17.25" customHeight="1">
      <c r="A1253" s="16" t="s">
        <v>522</v>
      </c>
      <c r="B1253" s="52">
        <v>0</v>
      </c>
      <c r="C1253" s="61">
        <v>169971.9</v>
      </c>
      <c r="D1253" s="68">
        <v>178470.495</v>
      </c>
    </row>
    <row r="1254" spans="1:4" ht="17.25" customHeight="1">
      <c r="A1254" s="19" t="s">
        <v>259</v>
      </c>
      <c r="B1254" s="47">
        <v>71538.5</v>
      </c>
      <c r="C1254" s="57">
        <v>226971.9</v>
      </c>
      <c r="D1254" s="71">
        <v>201855.495</v>
      </c>
    </row>
    <row r="1255" ht="17.25" customHeight="1">
      <c r="A1255" s="19"/>
    </row>
    <row r="1256" ht="17.25" customHeight="1">
      <c r="A1256" s="17"/>
    </row>
    <row r="1257" ht="17.25" customHeight="1">
      <c r="A1257" s="19" t="s">
        <v>491</v>
      </c>
    </row>
    <row r="1258" ht="17.25" customHeight="1">
      <c r="A1258" s="16"/>
    </row>
    <row r="1259" spans="1:4" ht="17.25" customHeight="1">
      <c r="A1259" s="16" t="s">
        <v>225</v>
      </c>
      <c r="B1259" s="52">
        <v>54975.44</v>
      </c>
      <c r="C1259" s="61">
        <v>56624.63</v>
      </c>
      <c r="D1259" s="68">
        <v>114124.63</v>
      </c>
    </row>
    <row r="1260" spans="1:4" ht="17.25" customHeight="1">
      <c r="A1260" s="16" t="s">
        <v>195</v>
      </c>
      <c r="B1260" s="52">
        <v>78131.4</v>
      </c>
      <c r="C1260" s="61">
        <v>80574</v>
      </c>
      <c r="D1260" s="68">
        <v>84493.5</v>
      </c>
    </row>
    <row r="1261" spans="1:4" ht="17.25" customHeight="1">
      <c r="A1261" s="16" t="s">
        <v>134</v>
      </c>
      <c r="B1261" s="52">
        <v>33240.13</v>
      </c>
      <c r="C1261" s="61">
        <v>36153</v>
      </c>
      <c r="D1261" s="68">
        <v>35958</v>
      </c>
    </row>
    <row r="1262" spans="1:4" ht="17.25" customHeight="1">
      <c r="A1262" s="24" t="s">
        <v>426</v>
      </c>
      <c r="B1262" s="52">
        <v>2288.07</v>
      </c>
      <c r="C1262" s="61">
        <v>1706.88</v>
      </c>
      <c r="D1262" s="68">
        <v>3929.3999999999996</v>
      </c>
    </row>
    <row r="1263" spans="1:4" ht="17.25" customHeight="1">
      <c r="A1263" s="16"/>
      <c r="D1263" s="68"/>
    </row>
    <row r="1264" spans="1:4" ht="17.25" customHeight="1">
      <c r="A1264" s="16" t="s">
        <v>74</v>
      </c>
      <c r="D1264" s="68"/>
    </row>
    <row r="1265" spans="1:4" ht="17.25" customHeight="1">
      <c r="A1265" s="16" t="s">
        <v>248</v>
      </c>
      <c r="B1265" s="52">
        <v>34418.27</v>
      </c>
      <c r="C1265" s="61">
        <v>39054.4</v>
      </c>
      <c r="D1265" s="68">
        <v>59698.56</v>
      </c>
    </row>
    <row r="1266" spans="1:4" ht="17.25" customHeight="1">
      <c r="A1266" s="16" t="s">
        <v>75</v>
      </c>
      <c r="B1266" s="52">
        <v>102</v>
      </c>
      <c r="C1266" s="61">
        <v>102</v>
      </c>
      <c r="D1266" s="68">
        <v>102</v>
      </c>
    </row>
    <row r="1267" spans="1:4" ht="17.25" customHeight="1">
      <c r="A1267" s="16" t="s">
        <v>330</v>
      </c>
      <c r="B1267" s="52">
        <v>383.12</v>
      </c>
      <c r="C1267" s="61">
        <v>644.30208</v>
      </c>
      <c r="D1267" s="68">
        <v>459</v>
      </c>
    </row>
    <row r="1268" spans="1:4" ht="17.25" customHeight="1">
      <c r="A1268" s="16" t="s">
        <v>331</v>
      </c>
      <c r="B1268" s="52">
        <v>201.76</v>
      </c>
      <c r="C1268" s="61">
        <v>208.8</v>
      </c>
      <c r="D1268" s="68">
        <v>148.68</v>
      </c>
    </row>
    <row r="1269" spans="1:4" ht="17.25" customHeight="1">
      <c r="A1269" s="16" t="s">
        <v>76</v>
      </c>
      <c r="B1269" s="52">
        <v>12054.57</v>
      </c>
      <c r="C1269" s="51">
        <v>13261.399695</v>
      </c>
      <c r="D1269" s="51">
        <v>17945.073945</v>
      </c>
    </row>
    <row r="1270" spans="1:4" ht="17.25" customHeight="1">
      <c r="A1270" s="16" t="s">
        <v>77</v>
      </c>
      <c r="B1270" s="52">
        <v>8575.15</v>
      </c>
      <c r="C1270" s="51">
        <v>8936.2765265</v>
      </c>
      <c r="D1270" s="51">
        <v>12092.3995015</v>
      </c>
    </row>
    <row r="1271" spans="1:4" ht="17.25" customHeight="1">
      <c r="A1271" s="16" t="s">
        <v>78</v>
      </c>
      <c r="B1271" s="52">
        <v>1375.49</v>
      </c>
      <c r="C1271" s="34">
        <v>1400.96</v>
      </c>
      <c r="D1271" s="68">
        <v>1625.3999999999999</v>
      </c>
    </row>
    <row r="1272" ht="17.25" customHeight="1">
      <c r="A1272" s="16"/>
    </row>
    <row r="1273" spans="1:4" ht="17.25" customHeight="1">
      <c r="A1273" s="16" t="s">
        <v>79</v>
      </c>
      <c r="B1273" s="52">
        <v>411.72</v>
      </c>
      <c r="C1273" s="61">
        <v>750</v>
      </c>
      <c r="D1273" s="68">
        <v>750</v>
      </c>
    </row>
    <row r="1274" spans="1:4" ht="17.25" customHeight="1">
      <c r="A1274" s="16" t="s">
        <v>398</v>
      </c>
      <c r="B1274" s="52">
        <v>0</v>
      </c>
      <c r="C1274" s="61">
        <v>0</v>
      </c>
      <c r="D1274" s="68"/>
    </row>
    <row r="1275" spans="1:4" ht="17.25" customHeight="1">
      <c r="A1275" s="16" t="s">
        <v>260</v>
      </c>
      <c r="B1275" s="52">
        <v>0</v>
      </c>
      <c r="C1275" s="61">
        <v>0</v>
      </c>
      <c r="D1275" s="68"/>
    </row>
    <row r="1276" spans="1:4" ht="17.25" customHeight="1">
      <c r="A1276" s="16" t="s">
        <v>81</v>
      </c>
      <c r="B1276" s="52">
        <v>957.86</v>
      </c>
      <c r="C1276" s="61">
        <v>750</v>
      </c>
      <c r="D1276" s="68">
        <v>1000</v>
      </c>
    </row>
    <row r="1277" spans="1:4" ht="17.25" customHeight="1">
      <c r="A1277" s="16"/>
      <c r="D1277" s="68"/>
    </row>
    <row r="1278" spans="1:4" ht="17.25" customHeight="1">
      <c r="A1278" s="16" t="s">
        <v>82</v>
      </c>
      <c r="B1278" s="52">
        <v>70.34</v>
      </c>
      <c r="C1278" s="61">
        <v>750</v>
      </c>
      <c r="D1278" s="68">
        <v>1000</v>
      </c>
    </row>
    <row r="1279" spans="1:4" ht="17.25" customHeight="1">
      <c r="A1279" s="16" t="s">
        <v>111</v>
      </c>
      <c r="B1279" s="52">
        <v>0</v>
      </c>
      <c r="C1279" s="61">
        <v>0</v>
      </c>
      <c r="D1279" s="68"/>
    </row>
    <row r="1280" spans="1:4" ht="17.25" customHeight="1">
      <c r="A1280" s="16" t="s">
        <v>153</v>
      </c>
      <c r="B1280" s="52">
        <v>2280</v>
      </c>
      <c r="C1280" s="61">
        <v>2250</v>
      </c>
      <c r="D1280" s="68">
        <v>3500</v>
      </c>
    </row>
    <row r="1281" spans="1:4" ht="17.25" customHeight="1">
      <c r="A1281" s="16" t="s">
        <v>261</v>
      </c>
      <c r="B1281" s="52">
        <v>22290.35</v>
      </c>
      <c r="C1281" s="65">
        <v>25000</v>
      </c>
      <c r="D1281" s="68">
        <v>25000</v>
      </c>
    </row>
    <row r="1282" spans="1:4" ht="17.25" customHeight="1">
      <c r="A1282" s="16" t="s">
        <v>262</v>
      </c>
      <c r="B1282" s="52">
        <v>3331.58</v>
      </c>
      <c r="C1282" s="61">
        <v>3500</v>
      </c>
      <c r="D1282" s="68">
        <v>3500</v>
      </c>
    </row>
    <row r="1283" spans="1:4" ht="17.25" customHeight="1">
      <c r="A1283" s="16" t="s">
        <v>399</v>
      </c>
      <c r="B1283" s="52">
        <v>0</v>
      </c>
      <c r="C1283" s="61">
        <v>0</v>
      </c>
      <c r="D1283" s="68">
        <v>0</v>
      </c>
    </row>
    <row r="1284" spans="1:4" ht="17.25" customHeight="1">
      <c r="A1284" s="16" t="s">
        <v>263</v>
      </c>
      <c r="B1284" s="52">
        <v>2780</v>
      </c>
      <c r="C1284" s="61">
        <v>3500</v>
      </c>
      <c r="D1284" s="68">
        <v>3500</v>
      </c>
    </row>
    <row r="1285" spans="1:4" ht="17.25" customHeight="1">
      <c r="A1285" s="16" t="s">
        <v>400</v>
      </c>
      <c r="B1285" s="52">
        <v>0</v>
      </c>
      <c r="C1285" s="61">
        <v>0</v>
      </c>
      <c r="D1285" s="68"/>
    </row>
    <row r="1286" spans="1:4" ht="17.25" customHeight="1">
      <c r="A1286" s="16" t="s">
        <v>222</v>
      </c>
      <c r="B1286" s="52">
        <v>644.01</v>
      </c>
      <c r="C1286" s="61">
        <v>750</v>
      </c>
      <c r="D1286" s="68">
        <v>1250</v>
      </c>
    </row>
    <row r="1287" spans="1:4" ht="17.25" customHeight="1">
      <c r="A1287" s="16" t="s">
        <v>401</v>
      </c>
      <c r="B1287" s="52">
        <v>0</v>
      </c>
      <c r="C1287" s="61">
        <v>0</v>
      </c>
      <c r="D1287" s="68">
        <v>0</v>
      </c>
    </row>
    <row r="1288" spans="1:4" ht="17.25" customHeight="1">
      <c r="A1288" s="16" t="s">
        <v>86</v>
      </c>
      <c r="B1288" s="52">
        <v>289.38</v>
      </c>
      <c r="C1288" s="61">
        <v>2500</v>
      </c>
      <c r="D1288" s="68">
        <v>2500</v>
      </c>
    </row>
    <row r="1289" spans="1:4" ht="17.25" customHeight="1">
      <c r="A1289" s="16" t="s">
        <v>87</v>
      </c>
      <c r="B1289" s="52">
        <v>1413.81</v>
      </c>
      <c r="C1289" s="61">
        <v>1500</v>
      </c>
      <c r="D1289" s="68">
        <v>2000</v>
      </c>
    </row>
    <row r="1290" spans="1:4" ht="17.25" customHeight="1">
      <c r="A1290" s="16" t="s">
        <v>402</v>
      </c>
      <c r="B1290" s="42">
        <v>0</v>
      </c>
      <c r="C1290" s="51">
        <v>0</v>
      </c>
      <c r="D1290" s="68">
        <v>0</v>
      </c>
    </row>
    <row r="1291" spans="1:4" ht="17.25" customHeight="1">
      <c r="A1291" s="16" t="s">
        <v>356</v>
      </c>
      <c r="B1291" s="42">
        <v>0</v>
      </c>
      <c r="C1291" s="51">
        <v>0</v>
      </c>
      <c r="D1291" s="68">
        <v>0</v>
      </c>
    </row>
    <row r="1292" spans="1:4" ht="17.25" customHeight="1">
      <c r="A1292" s="16" t="s">
        <v>403</v>
      </c>
      <c r="B1292" s="42">
        <v>0</v>
      </c>
      <c r="C1292" s="51">
        <v>0</v>
      </c>
      <c r="D1292" s="68">
        <v>0</v>
      </c>
    </row>
    <row r="1293" spans="1:4" ht="17.25" customHeight="1">
      <c r="A1293" s="16" t="s">
        <v>176</v>
      </c>
      <c r="B1293" s="42">
        <v>0</v>
      </c>
      <c r="C1293" s="51">
        <v>0</v>
      </c>
      <c r="D1293" s="68">
        <v>2000</v>
      </c>
    </row>
    <row r="1294" spans="1:4" ht="17.25" customHeight="1">
      <c r="A1294" s="16"/>
      <c r="D1294" s="68"/>
    </row>
    <row r="1295" spans="1:4" ht="17.25" customHeight="1">
      <c r="A1295" s="16" t="s">
        <v>264</v>
      </c>
      <c r="B1295" s="42">
        <v>43791.95</v>
      </c>
      <c r="C1295" s="61">
        <v>0</v>
      </c>
      <c r="D1295" s="68">
        <v>0</v>
      </c>
    </row>
    <row r="1296" ht="17.25" customHeight="1">
      <c r="A1296" s="16"/>
    </row>
    <row r="1297" spans="1:4" ht="17.25" customHeight="1">
      <c r="A1297" s="19" t="s">
        <v>265</v>
      </c>
      <c r="B1297" s="32">
        <v>304006.39999999997</v>
      </c>
      <c r="C1297" s="31">
        <v>279916.6483015</v>
      </c>
      <c r="D1297" s="31">
        <v>376576.6434465</v>
      </c>
    </row>
    <row r="1298" ht="17.25" customHeight="1">
      <c r="A1298" s="19"/>
    </row>
    <row r="1299" ht="17.25" customHeight="1">
      <c r="A1299" s="16"/>
    </row>
    <row r="1300" ht="17.25" customHeight="1">
      <c r="A1300" s="19" t="s">
        <v>556</v>
      </c>
    </row>
    <row r="1301" ht="17.25" customHeight="1">
      <c r="A1301" s="16"/>
    </row>
    <row r="1302" spans="1:4" ht="17.25" customHeight="1">
      <c r="A1302" s="16" t="s">
        <v>200</v>
      </c>
      <c r="B1302" s="52">
        <v>47036.86</v>
      </c>
      <c r="C1302" s="61">
        <v>43836</v>
      </c>
      <c r="D1302" s="52">
        <v>45142.5</v>
      </c>
    </row>
    <row r="1303" spans="1:4" ht="17.25" customHeight="1">
      <c r="A1303" s="16"/>
      <c r="D1303" s="52"/>
    </row>
    <row r="1304" spans="1:4" ht="17.25" customHeight="1">
      <c r="A1304" s="16" t="s">
        <v>74</v>
      </c>
      <c r="D1304" s="52"/>
    </row>
    <row r="1305" spans="1:4" ht="17.25" customHeight="1">
      <c r="A1305" s="16" t="s">
        <v>248</v>
      </c>
      <c r="B1305" s="52">
        <v>10249.99</v>
      </c>
      <c r="C1305" s="61">
        <v>11719.008</v>
      </c>
      <c r="D1305" s="52">
        <v>13362.599999999999</v>
      </c>
    </row>
    <row r="1306" spans="1:4" ht="17.25" customHeight="1">
      <c r="A1306" s="16" t="s">
        <v>75</v>
      </c>
      <c r="B1306" s="52">
        <v>20.4</v>
      </c>
      <c r="C1306" s="61">
        <v>20.4</v>
      </c>
      <c r="D1306" s="52">
        <v>20.4</v>
      </c>
    </row>
    <row r="1307" spans="1:4" ht="17.25" customHeight="1">
      <c r="A1307" s="16" t="s">
        <v>330</v>
      </c>
      <c r="B1307" s="52">
        <v>95.78</v>
      </c>
      <c r="C1307" s="61">
        <v>161.07552</v>
      </c>
      <c r="D1307" s="52">
        <v>153</v>
      </c>
    </row>
    <row r="1308" spans="1:4" ht="17.25" customHeight="1">
      <c r="A1308" s="16" t="s">
        <v>331</v>
      </c>
      <c r="B1308" s="52">
        <v>50.44</v>
      </c>
      <c r="C1308" s="61">
        <v>52.2</v>
      </c>
      <c r="D1308" s="52">
        <v>49.56</v>
      </c>
    </row>
    <row r="1309" spans="1:4" ht="17.25" customHeight="1">
      <c r="A1309" s="16" t="s">
        <v>76</v>
      </c>
      <c r="B1309" s="52">
        <v>3323.11</v>
      </c>
      <c r="C1309" s="42">
        <v>3353.4539999999997</v>
      </c>
      <c r="D1309" s="26">
        <v>3453.40125</v>
      </c>
    </row>
    <row r="1310" spans="1:4" ht="17.25" customHeight="1">
      <c r="A1310" s="16" t="s">
        <v>77</v>
      </c>
      <c r="B1310" s="52">
        <v>2424.76</v>
      </c>
      <c r="C1310" s="42">
        <v>2259.7458</v>
      </c>
      <c r="D1310" s="26">
        <v>2327.095875</v>
      </c>
    </row>
    <row r="1311" spans="1:4" ht="17.25" customHeight="1">
      <c r="A1311" s="16" t="s">
        <v>78</v>
      </c>
      <c r="B1311" s="52">
        <v>343.84</v>
      </c>
      <c r="C1311" s="40">
        <v>350.24</v>
      </c>
      <c r="D1311" s="52">
        <v>406.34999999999997</v>
      </c>
    </row>
    <row r="1312" ht="17.25" customHeight="1">
      <c r="A1312" s="16"/>
    </row>
    <row r="1313" ht="17.25" customHeight="1">
      <c r="A1313" s="16"/>
    </row>
    <row r="1314" ht="17.25" customHeight="1">
      <c r="A1314" s="16"/>
    </row>
    <row r="1315" spans="1:3" ht="17.25" customHeight="1">
      <c r="A1315" s="16" t="s">
        <v>554</v>
      </c>
      <c r="B1315" s="52">
        <v>0</v>
      </c>
      <c r="C1315" s="61">
        <v>0</v>
      </c>
    </row>
    <row r="1316" spans="1:4" ht="17.25" customHeight="1">
      <c r="A1316" s="16" t="s">
        <v>268</v>
      </c>
      <c r="B1316" s="52">
        <v>62536.04</v>
      </c>
      <c r="C1316" s="61">
        <v>62536</v>
      </c>
      <c r="D1316" s="52">
        <v>62536</v>
      </c>
    </row>
    <row r="1317" ht="17.25" customHeight="1">
      <c r="A1317" s="16"/>
    </row>
    <row r="1318" ht="17.25" customHeight="1">
      <c r="A1318" s="16"/>
    </row>
    <row r="1319" spans="1:4" ht="17.25" customHeight="1">
      <c r="A1319" s="19" t="s">
        <v>269</v>
      </c>
      <c r="B1319" s="47">
        <v>126081.22</v>
      </c>
      <c r="C1319" s="57">
        <v>124288.12331999998</v>
      </c>
      <c r="D1319" s="57">
        <v>127450.907125</v>
      </c>
    </row>
    <row r="1320" ht="17.25" customHeight="1">
      <c r="A1320" s="16"/>
    </row>
    <row r="1321" ht="17.25" customHeight="1">
      <c r="A1321" s="17"/>
    </row>
    <row r="1322" ht="17.25" customHeight="1">
      <c r="A1322" s="22" t="s">
        <v>502</v>
      </c>
    </row>
    <row r="1323" ht="17.25" customHeight="1">
      <c r="A1323" s="17"/>
    </row>
    <row r="1324" spans="1:4" ht="17.25" customHeight="1">
      <c r="A1324" s="24" t="s">
        <v>272</v>
      </c>
      <c r="B1324" s="52">
        <v>24652</v>
      </c>
      <c r="C1324" s="37">
        <v>27391</v>
      </c>
      <c r="D1324" s="37">
        <v>27391</v>
      </c>
    </row>
    <row r="1325" spans="1:4" ht="17.25" customHeight="1">
      <c r="A1325" s="16" t="s">
        <v>273</v>
      </c>
      <c r="B1325" s="52">
        <v>30000</v>
      </c>
      <c r="C1325" s="37">
        <v>30000</v>
      </c>
      <c r="D1325" s="37">
        <v>30000</v>
      </c>
    </row>
    <row r="1326" spans="1:4" ht="17.25" customHeight="1">
      <c r="A1326" s="16" t="s">
        <v>274</v>
      </c>
      <c r="B1326" s="52">
        <v>13459</v>
      </c>
      <c r="C1326" s="37">
        <v>12830</v>
      </c>
      <c r="D1326" s="37">
        <v>12830</v>
      </c>
    </row>
    <row r="1327" spans="1:4" ht="17.25" customHeight="1">
      <c r="A1327" s="16" t="s">
        <v>275</v>
      </c>
      <c r="B1327" s="52">
        <v>53038</v>
      </c>
      <c r="C1327" s="37">
        <v>53038</v>
      </c>
      <c r="D1327" s="37">
        <v>53038</v>
      </c>
    </row>
    <row r="1328" spans="1:4" ht="17.25" customHeight="1">
      <c r="A1328" s="16" t="s">
        <v>429</v>
      </c>
      <c r="B1328" s="52">
        <v>83370</v>
      </c>
      <c r="C1328" s="37">
        <v>83370</v>
      </c>
      <c r="D1328" s="37">
        <v>83370</v>
      </c>
    </row>
    <row r="1329" spans="1:4" ht="17.25" customHeight="1">
      <c r="A1329" s="16" t="s">
        <v>276</v>
      </c>
      <c r="B1329" s="52">
        <v>0</v>
      </c>
      <c r="C1329" s="37">
        <v>0</v>
      </c>
      <c r="D1329" s="37">
        <v>0</v>
      </c>
    </row>
    <row r="1330" spans="1:4" ht="17.25" customHeight="1">
      <c r="A1330" s="16" t="s">
        <v>277</v>
      </c>
      <c r="B1330" s="52">
        <v>18757.5</v>
      </c>
      <c r="C1330" s="37">
        <v>10000</v>
      </c>
      <c r="D1330" s="37">
        <v>10000</v>
      </c>
    </row>
    <row r="1331" spans="1:4" ht="17.25" customHeight="1">
      <c r="A1331" s="16" t="s">
        <v>382</v>
      </c>
      <c r="B1331" s="52">
        <v>0</v>
      </c>
      <c r="C1331" s="37">
        <v>0</v>
      </c>
      <c r="D1331" s="37">
        <v>0</v>
      </c>
    </row>
    <row r="1332" spans="1:4" ht="17.25" customHeight="1">
      <c r="A1332" s="16" t="s">
        <v>270</v>
      </c>
      <c r="B1332" s="52">
        <v>70052</v>
      </c>
      <c r="C1332" s="37">
        <v>70052</v>
      </c>
      <c r="D1332" s="37">
        <v>70052</v>
      </c>
    </row>
    <row r="1333" spans="1:4" ht="17.25" customHeight="1">
      <c r="A1333" s="17" t="s">
        <v>271</v>
      </c>
      <c r="B1333" s="52">
        <v>302341.39</v>
      </c>
      <c r="C1333" s="37">
        <v>313600</v>
      </c>
      <c r="D1333" s="37">
        <v>318500</v>
      </c>
    </row>
    <row r="1334" spans="1:4" ht="17.25" customHeight="1">
      <c r="A1334" s="17" t="s">
        <v>430</v>
      </c>
      <c r="B1334" s="52">
        <v>20000</v>
      </c>
      <c r="C1334" s="37">
        <v>20000</v>
      </c>
      <c r="D1334" s="37">
        <v>20000</v>
      </c>
    </row>
    <row r="1335" spans="1:4" ht="17.25" customHeight="1">
      <c r="A1335" s="16" t="s">
        <v>355</v>
      </c>
      <c r="B1335" s="52">
        <v>0</v>
      </c>
      <c r="C1335" s="37">
        <v>0</v>
      </c>
      <c r="D1335" s="37">
        <v>0</v>
      </c>
    </row>
    <row r="1336" spans="1:4" ht="15">
      <c r="A1336" s="16" t="s">
        <v>431</v>
      </c>
      <c r="B1336" s="52">
        <v>0</v>
      </c>
      <c r="C1336" s="37">
        <v>0</v>
      </c>
      <c r="D1336" s="37">
        <v>0</v>
      </c>
    </row>
    <row r="1337" spans="1:4" ht="17.25" customHeight="1">
      <c r="A1337" s="19" t="s">
        <v>278</v>
      </c>
      <c r="B1337" s="43">
        <v>615669.89</v>
      </c>
      <c r="C1337" s="60">
        <v>620281</v>
      </c>
      <c r="D1337" s="60">
        <v>625181</v>
      </c>
    </row>
    <row r="1338" ht="17.25" customHeight="1">
      <c r="A1338" s="16"/>
    </row>
    <row r="1339" ht="17.25" customHeight="1">
      <c r="A1339" s="16"/>
    </row>
    <row r="1340" spans="1:4" ht="21.75" customHeight="1">
      <c r="A1340" s="28" t="s">
        <v>279</v>
      </c>
      <c r="B1340" s="43">
        <v>22255230.530000005</v>
      </c>
      <c r="C1340" s="60">
        <v>22610403.86</v>
      </c>
      <c r="D1340" s="60">
        <v>25012572.97184103</v>
      </c>
    </row>
    <row r="1341" ht="17.25" customHeight="1">
      <c r="A1341" s="16"/>
    </row>
    <row r="1342" ht="17.25" customHeight="1">
      <c r="A1342" s="16"/>
    </row>
    <row r="1343" ht="17.25" customHeight="1">
      <c r="A1343" s="22" t="s">
        <v>280</v>
      </c>
    </row>
    <row r="1344" ht="17.25" customHeight="1">
      <c r="A1344" s="16"/>
    </row>
    <row r="1345" ht="17.25" customHeight="1">
      <c r="A1345" s="16" t="s">
        <v>281</v>
      </c>
    </row>
    <row r="1346" ht="17.25" customHeight="1">
      <c r="A1346" s="16"/>
    </row>
    <row r="1347" spans="1:4" ht="17.25" customHeight="1">
      <c r="A1347" s="24" t="s">
        <v>282</v>
      </c>
      <c r="D1347" s="68"/>
    </row>
    <row r="1348" spans="1:4" ht="17.25" customHeight="1">
      <c r="A1348" s="16" t="s">
        <v>283</v>
      </c>
      <c r="B1348" s="52">
        <v>3490.57</v>
      </c>
      <c r="C1348" s="42">
        <v>600</v>
      </c>
      <c r="D1348" s="68">
        <v>3500</v>
      </c>
    </row>
    <row r="1349" spans="1:4" ht="17.25" customHeight="1">
      <c r="A1349" s="16" t="s">
        <v>284</v>
      </c>
      <c r="B1349" s="52">
        <v>391859.82</v>
      </c>
      <c r="C1349" s="45">
        <v>205000</v>
      </c>
      <c r="D1349" s="68">
        <v>205000</v>
      </c>
    </row>
    <row r="1350" spans="1:4" ht="17.25" customHeight="1">
      <c r="A1350" s="16" t="s">
        <v>286</v>
      </c>
      <c r="B1350" s="52">
        <v>33212.54</v>
      </c>
      <c r="C1350" s="45">
        <v>150000</v>
      </c>
      <c r="D1350" s="68">
        <v>50000</v>
      </c>
    </row>
    <row r="1351" spans="1:4" ht="17.25" customHeight="1">
      <c r="A1351" s="16" t="s">
        <v>285</v>
      </c>
      <c r="B1351" s="52">
        <v>155816.43</v>
      </c>
      <c r="C1351" s="45">
        <v>579900</v>
      </c>
      <c r="D1351" s="68">
        <v>500000</v>
      </c>
    </row>
    <row r="1352" spans="1:4" ht="17.25" customHeight="1">
      <c r="A1352" s="16" t="s">
        <v>396</v>
      </c>
      <c r="D1352" s="68"/>
    </row>
    <row r="1353" spans="1:4" ht="17.25" customHeight="1">
      <c r="A1353" s="19" t="s">
        <v>287</v>
      </c>
      <c r="B1353" s="47">
        <v>584379.36</v>
      </c>
      <c r="C1353" s="47">
        <v>935500</v>
      </c>
      <c r="D1353" s="47">
        <v>758500</v>
      </c>
    </row>
    <row r="1354" ht="17.25" customHeight="1">
      <c r="A1354" s="19"/>
    </row>
    <row r="1355" ht="17.25" customHeight="1">
      <c r="A1355" s="16"/>
    </row>
    <row r="1356" ht="17.25" customHeight="1">
      <c r="A1356" s="19" t="s">
        <v>288</v>
      </c>
    </row>
    <row r="1357" ht="17.25" customHeight="1">
      <c r="A1357" s="16"/>
    </row>
    <row r="1358" spans="1:4" ht="17.25" customHeight="1">
      <c r="A1358" s="16" t="s">
        <v>206</v>
      </c>
      <c r="B1358" s="52">
        <v>454.9</v>
      </c>
      <c r="C1358" s="42">
        <v>425</v>
      </c>
      <c r="D1358" s="68">
        <v>525</v>
      </c>
    </row>
    <row r="1359" spans="1:4" ht="17.25" customHeight="1">
      <c r="A1359" s="16" t="s">
        <v>289</v>
      </c>
      <c r="B1359" s="52">
        <v>4033.51</v>
      </c>
      <c r="C1359" s="42">
        <v>8500</v>
      </c>
      <c r="D1359" s="68">
        <v>5000</v>
      </c>
    </row>
    <row r="1360" spans="1:4" ht="17.25" customHeight="1">
      <c r="A1360" s="16" t="s">
        <v>290</v>
      </c>
      <c r="B1360" s="52">
        <v>326.66</v>
      </c>
      <c r="C1360" s="42">
        <v>3500</v>
      </c>
      <c r="D1360" s="68">
        <v>1000</v>
      </c>
    </row>
    <row r="1361" spans="1:4" ht="17.25" customHeight="1">
      <c r="A1361" s="16"/>
      <c r="C1361" s="40"/>
      <c r="D1361" s="68"/>
    </row>
    <row r="1362" spans="1:4" ht="17.25" customHeight="1">
      <c r="A1362" s="16" t="s">
        <v>345</v>
      </c>
      <c r="B1362" s="52">
        <v>76993.65</v>
      </c>
      <c r="C1362" s="45">
        <v>225000</v>
      </c>
      <c r="D1362" s="68">
        <v>225000</v>
      </c>
    </row>
    <row r="1363" spans="1:4" ht="17.25" customHeight="1">
      <c r="A1363" s="16" t="s">
        <v>344</v>
      </c>
      <c r="B1363" s="52">
        <v>6258.44</v>
      </c>
      <c r="C1363" s="45">
        <v>225000</v>
      </c>
      <c r="D1363" s="68">
        <v>225000</v>
      </c>
    </row>
    <row r="1364" spans="1:4" ht="17.25" customHeight="1">
      <c r="A1364" s="16" t="s">
        <v>291</v>
      </c>
      <c r="B1364" s="52">
        <v>387</v>
      </c>
      <c r="C1364" s="45">
        <v>2000</v>
      </c>
      <c r="D1364" s="68">
        <v>2000</v>
      </c>
    </row>
    <row r="1365" spans="1:4" ht="17.25" customHeight="1">
      <c r="A1365" s="17" t="s">
        <v>292</v>
      </c>
      <c r="B1365" s="52">
        <v>47247.34</v>
      </c>
      <c r="C1365" s="45">
        <v>200000</v>
      </c>
      <c r="D1365" s="68">
        <v>200000</v>
      </c>
    </row>
    <row r="1366" spans="1:4" ht="17.25" customHeight="1">
      <c r="A1366" s="17" t="s">
        <v>121</v>
      </c>
      <c r="C1366" s="42"/>
      <c r="D1366" s="68"/>
    </row>
    <row r="1367" spans="1:4" ht="17.25" customHeight="1">
      <c r="A1367" s="17" t="s">
        <v>506</v>
      </c>
      <c r="C1367" s="40"/>
      <c r="D1367" s="68"/>
    </row>
    <row r="1368" spans="1:4" ht="17.25" customHeight="1">
      <c r="A1368" s="16" t="s">
        <v>230</v>
      </c>
      <c r="C1368" s="40" t="s">
        <v>0</v>
      </c>
      <c r="D1368" s="68"/>
    </row>
    <row r="1369" spans="1:4" ht="17.25" customHeight="1">
      <c r="A1369" s="17" t="s">
        <v>264</v>
      </c>
      <c r="B1369" s="52">
        <v>25913.31</v>
      </c>
      <c r="C1369" s="40">
        <v>100000</v>
      </c>
      <c r="D1369" s="68">
        <v>100000</v>
      </c>
    </row>
    <row r="1370" spans="1:4" ht="17.25" customHeight="1">
      <c r="A1370" s="17" t="s">
        <v>380</v>
      </c>
      <c r="C1370" s="40"/>
      <c r="D1370" s="68"/>
    </row>
    <row r="1371" spans="1:4" ht="17.25" customHeight="1">
      <c r="A1371" s="17" t="s">
        <v>107</v>
      </c>
      <c r="D1371" s="68"/>
    </row>
    <row r="1372" spans="1:4" ht="17.25" customHeight="1">
      <c r="A1372" s="16" t="s">
        <v>341</v>
      </c>
      <c r="D1372" s="68"/>
    </row>
    <row r="1373" spans="1:4" ht="17.25" customHeight="1">
      <c r="A1373" s="19" t="s">
        <v>293</v>
      </c>
      <c r="B1373" s="47">
        <v>161159.90999999997</v>
      </c>
      <c r="C1373" s="47">
        <v>764000</v>
      </c>
      <c r="D1373" s="47">
        <v>758525</v>
      </c>
    </row>
    <row r="1374" ht="17.25" customHeight="1">
      <c r="A1374" s="16"/>
    </row>
    <row r="1375" spans="1:4" ht="17.25" customHeight="1">
      <c r="A1375" s="19" t="s">
        <v>294</v>
      </c>
      <c r="B1375" s="47">
        <v>423219.45</v>
      </c>
      <c r="C1375" s="47">
        <v>171500</v>
      </c>
      <c r="D1375" s="47">
        <v>-25</v>
      </c>
    </row>
    <row r="1376" ht="17.25" customHeight="1">
      <c r="A1376" s="16"/>
    </row>
    <row r="1377" ht="17.25" customHeight="1">
      <c r="A1377" s="16"/>
    </row>
    <row r="1378" ht="17.25" customHeight="1">
      <c r="A1378" s="22" t="s">
        <v>295</v>
      </c>
    </row>
    <row r="1379" ht="17.25" customHeight="1">
      <c r="A1379" s="16"/>
    </row>
    <row r="1380" spans="1:4" ht="17.25" customHeight="1">
      <c r="A1380" s="24" t="s">
        <v>282</v>
      </c>
      <c r="B1380" s="72">
        <v>0</v>
      </c>
      <c r="C1380" s="45">
        <v>0</v>
      </c>
      <c r="D1380" s="68">
        <v>0</v>
      </c>
    </row>
    <row r="1381" spans="1:4" ht="17.25" customHeight="1">
      <c r="A1381" s="16"/>
      <c r="B1381" s="72"/>
      <c r="D1381" s="68"/>
    </row>
    <row r="1382" spans="1:4" ht="17.25" customHeight="1">
      <c r="A1382" s="16" t="s">
        <v>514</v>
      </c>
      <c r="B1382" s="72">
        <v>0</v>
      </c>
      <c r="C1382" s="45">
        <v>0</v>
      </c>
      <c r="D1382" s="68">
        <v>0</v>
      </c>
    </row>
    <row r="1383" spans="1:4" ht="17.25" customHeight="1">
      <c r="A1383" s="16" t="s">
        <v>545</v>
      </c>
      <c r="B1383" s="72">
        <v>0</v>
      </c>
      <c r="C1383" s="45">
        <v>0</v>
      </c>
      <c r="D1383" s="68">
        <v>0</v>
      </c>
    </row>
    <row r="1384" spans="1:4" ht="17.25" customHeight="1">
      <c r="A1384" s="16" t="s">
        <v>546</v>
      </c>
      <c r="B1384" s="72">
        <v>0</v>
      </c>
      <c r="C1384" s="45">
        <v>0</v>
      </c>
      <c r="D1384" s="68">
        <v>0</v>
      </c>
    </row>
    <row r="1385" spans="1:4" ht="17.25" customHeight="1">
      <c r="A1385" s="16"/>
      <c r="B1385" s="72"/>
      <c r="D1385" s="68"/>
    </row>
    <row r="1386" spans="1:4" ht="17.25" customHeight="1">
      <c r="A1386" s="16" t="s">
        <v>296</v>
      </c>
      <c r="B1386" s="72">
        <v>952.19</v>
      </c>
      <c r="C1386" s="45">
        <v>0</v>
      </c>
      <c r="D1386" s="68">
        <v>0</v>
      </c>
    </row>
    <row r="1387" spans="1:4" ht="17.25" customHeight="1">
      <c r="A1387" s="17" t="s">
        <v>372</v>
      </c>
      <c r="B1387" s="72"/>
      <c r="C1387" s="37">
        <v>0</v>
      </c>
      <c r="D1387" s="68">
        <v>0</v>
      </c>
    </row>
    <row r="1388" spans="1:4" ht="17.25" customHeight="1">
      <c r="A1388" s="16" t="s">
        <v>297</v>
      </c>
      <c r="B1388" s="72"/>
      <c r="C1388" s="37">
        <v>0</v>
      </c>
      <c r="D1388" s="68">
        <v>0</v>
      </c>
    </row>
    <row r="1389" spans="1:4" ht="17.25" customHeight="1">
      <c r="A1389" s="16" t="s">
        <v>582</v>
      </c>
      <c r="B1389" s="72">
        <v>2425368.97</v>
      </c>
      <c r="C1389" s="37">
        <v>0</v>
      </c>
      <c r="D1389" s="52">
        <v>0</v>
      </c>
    </row>
    <row r="1390" spans="1:2" ht="17.25" customHeight="1">
      <c r="A1390" s="17"/>
      <c r="B1390" s="72"/>
    </row>
    <row r="1391" spans="1:4" ht="17.25" customHeight="1">
      <c r="A1391" s="19" t="s">
        <v>298</v>
      </c>
      <c r="B1391" s="47">
        <v>2426321.16</v>
      </c>
      <c r="C1391" s="47">
        <v>0</v>
      </c>
      <c r="D1391" s="47">
        <v>0</v>
      </c>
    </row>
    <row r="1392" ht="17.25" customHeight="1">
      <c r="A1392" s="16"/>
    </row>
    <row r="1393" ht="17.25" customHeight="1">
      <c r="A1393" s="17"/>
    </row>
    <row r="1394" ht="17.25" customHeight="1">
      <c r="A1394" s="19" t="s">
        <v>288</v>
      </c>
    </row>
    <row r="1395" ht="17.25" customHeight="1">
      <c r="A1395" s="17"/>
    </row>
    <row r="1396" spans="1:4" ht="17.25" customHeight="1">
      <c r="A1396" s="17" t="s">
        <v>580</v>
      </c>
      <c r="B1396" s="52">
        <v>2235288.28</v>
      </c>
      <c r="D1396" s="72">
        <v>0</v>
      </c>
    </row>
    <row r="1397" spans="1:4" ht="17.25" customHeight="1">
      <c r="A1397" s="24" t="s">
        <v>367</v>
      </c>
      <c r="B1397" s="52">
        <v>0</v>
      </c>
      <c r="C1397" s="40">
        <v>0</v>
      </c>
      <c r="D1397" s="72">
        <v>0</v>
      </c>
    </row>
    <row r="1398" spans="1:4" ht="17.25" customHeight="1">
      <c r="A1398" s="16" t="s">
        <v>363</v>
      </c>
      <c r="B1398" s="52">
        <v>0</v>
      </c>
      <c r="C1398" s="40">
        <v>0</v>
      </c>
      <c r="D1398" s="72">
        <v>0</v>
      </c>
    </row>
    <row r="1399" spans="1:4" ht="17.25" customHeight="1">
      <c r="A1399" s="16" t="s">
        <v>544</v>
      </c>
      <c r="B1399" s="52">
        <v>0</v>
      </c>
      <c r="C1399" s="45"/>
      <c r="D1399" s="72">
        <v>0</v>
      </c>
    </row>
    <row r="1400" spans="1:4" ht="17.25" customHeight="1">
      <c r="A1400" s="16" t="s">
        <v>514</v>
      </c>
      <c r="B1400" s="52">
        <v>0</v>
      </c>
      <c r="C1400" s="42">
        <v>0</v>
      </c>
      <c r="D1400" s="72">
        <v>0</v>
      </c>
    </row>
    <row r="1401" spans="1:4" ht="17.25" customHeight="1">
      <c r="A1401" s="16" t="s">
        <v>432</v>
      </c>
      <c r="B1401" s="52">
        <v>52551</v>
      </c>
      <c r="C1401" s="40">
        <v>0</v>
      </c>
      <c r="D1401" s="72">
        <v>0</v>
      </c>
    </row>
    <row r="1402" spans="1:4" ht="17.25" customHeight="1">
      <c r="A1402" s="16" t="s">
        <v>107</v>
      </c>
      <c r="B1402" s="52">
        <v>0</v>
      </c>
      <c r="C1402" s="45">
        <v>0</v>
      </c>
      <c r="D1402" s="72">
        <v>0</v>
      </c>
    </row>
    <row r="1403" spans="1:4" ht="17.25" customHeight="1">
      <c r="A1403" s="16" t="s">
        <v>256</v>
      </c>
      <c r="B1403" s="52">
        <v>0</v>
      </c>
      <c r="C1403" s="45">
        <v>0</v>
      </c>
      <c r="D1403" s="72">
        <v>0</v>
      </c>
    </row>
    <row r="1404" spans="1:4" ht="17.25" customHeight="1">
      <c r="A1404" s="16" t="s">
        <v>380</v>
      </c>
      <c r="B1404" s="52">
        <v>0</v>
      </c>
      <c r="C1404" s="45">
        <v>0</v>
      </c>
      <c r="D1404" s="72">
        <v>0</v>
      </c>
    </row>
    <row r="1405" spans="1:4" ht="17.25" customHeight="1">
      <c r="A1405" s="16" t="s">
        <v>579</v>
      </c>
      <c r="B1405" s="52">
        <v>98126.48</v>
      </c>
      <c r="C1405" s="45"/>
      <c r="D1405" s="72">
        <v>0</v>
      </c>
    </row>
    <row r="1406" spans="1:4" ht="17.25" customHeight="1">
      <c r="A1406" s="19" t="s">
        <v>293</v>
      </c>
      <c r="B1406" s="47">
        <v>2385965.76</v>
      </c>
      <c r="C1406" s="47">
        <v>0</v>
      </c>
      <c r="D1406" s="47">
        <v>0</v>
      </c>
    </row>
    <row r="1407" ht="17.25" customHeight="1">
      <c r="A1407" s="17"/>
    </row>
    <row r="1408" ht="17.25" customHeight="1">
      <c r="A1408" s="16"/>
    </row>
    <row r="1409" spans="1:4" ht="17.25" customHeight="1">
      <c r="A1409" s="19" t="s">
        <v>597</v>
      </c>
      <c r="C1409" s="47">
        <v>0</v>
      </c>
      <c r="D1409" s="47">
        <v>0</v>
      </c>
    </row>
    <row r="1410" ht="17.25" customHeight="1">
      <c r="A1410" s="16"/>
    </row>
    <row r="1411" ht="17.25" customHeight="1">
      <c r="A1411" s="16"/>
    </row>
    <row r="1412" ht="17.25" customHeight="1">
      <c r="A1412" s="22" t="s">
        <v>299</v>
      </c>
    </row>
    <row r="1413" ht="17.25" customHeight="1">
      <c r="A1413" s="16"/>
    </row>
    <row r="1414" ht="17.25" customHeight="1">
      <c r="A1414" s="16" t="s">
        <v>300</v>
      </c>
    </row>
    <row r="1415" ht="17.25" customHeight="1">
      <c r="A1415" s="16"/>
    </row>
    <row r="1416" ht="17.25" customHeight="1">
      <c r="A1416" s="19" t="s">
        <v>301</v>
      </c>
    </row>
    <row r="1417" ht="17.25" customHeight="1">
      <c r="A1417" s="16"/>
    </row>
    <row r="1418" spans="1:4" ht="17.25" customHeight="1">
      <c r="A1418" s="24" t="s">
        <v>342</v>
      </c>
      <c r="B1418" s="52">
        <v>226607.98</v>
      </c>
      <c r="C1418" s="61">
        <v>150000</v>
      </c>
      <c r="D1418" s="68">
        <v>175000</v>
      </c>
    </row>
    <row r="1419" spans="1:4" ht="17.25" customHeight="1">
      <c r="A1419" s="17" t="s">
        <v>302</v>
      </c>
      <c r="D1419" s="68"/>
    </row>
    <row r="1420" spans="1:4" ht="17.25" customHeight="1">
      <c r="A1420" s="16" t="s">
        <v>303</v>
      </c>
      <c r="B1420" s="52">
        <v>578197.81</v>
      </c>
      <c r="C1420" s="61">
        <v>200000</v>
      </c>
      <c r="D1420" s="68">
        <v>200000</v>
      </c>
    </row>
    <row r="1421" spans="1:4" ht="17.25" customHeight="1">
      <c r="A1421" s="16" t="s">
        <v>304</v>
      </c>
      <c r="B1421" s="52">
        <v>754532.54</v>
      </c>
      <c r="C1421" s="61">
        <v>810000</v>
      </c>
      <c r="D1421" s="68">
        <v>864265.36</v>
      </c>
    </row>
    <row r="1422" spans="1:4" ht="17.25" customHeight="1">
      <c r="A1422" s="16" t="s">
        <v>305</v>
      </c>
      <c r="B1422" s="52">
        <v>459750.78</v>
      </c>
      <c r="C1422" s="42">
        <v>521943</v>
      </c>
      <c r="D1422" s="68">
        <v>556910.99</v>
      </c>
    </row>
    <row r="1423" spans="1:4" ht="17.25" customHeight="1">
      <c r="A1423" s="16" t="s">
        <v>433</v>
      </c>
      <c r="B1423" s="52">
        <v>1151492.04</v>
      </c>
      <c r="C1423" s="42">
        <v>1000000</v>
      </c>
      <c r="D1423" s="68">
        <v>1750000</v>
      </c>
    </row>
    <row r="1424" spans="1:4" ht="17.25" customHeight="1">
      <c r="A1424" s="16" t="s">
        <v>434</v>
      </c>
      <c r="D1424" s="68"/>
    </row>
    <row r="1425" spans="1:4" ht="17.25" customHeight="1">
      <c r="A1425" s="16"/>
      <c r="D1425" s="68"/>
    </row>
    <row r="1426" spans="1:4" ht="17.25" customHeight="1">
      <c r="A1426" s="19" t="s">
        <v>298</v>
      </c>
      <c r="B1426" s="47">
        <v>3170581.1500000004</v>
      </c>
      <c r="C1426" s="47">
        <v>2681943</v>
      </c>
      <c r="D1426" s="47">
        <v>3546176.3499999996</v>
      </c>
    </row>
    <row r="1427" ht="17.25" customHeight="1">
      <c r="A1427" s="16"/>
    </row>
    <row r="1428" ht="17.25" customHeight="1">
      <c r="A1428" s="16"/>
    </row>
    <row r="1429" ht="17.25" customHeight="1">
      <c r="A1429" s="19" t="s">
        <v>288</v>
      </c>
    </row>
    <row r="1430" ht="17.25" customHeight="1">
      <c r="A1430" s="16"/>
    </row>
    <row r="1431" spans="1:4" ht="17.25" customHeight="1">
      <c r="A1431" s="16" t="s">
        <v>581</v>
      </c>
      <c r="D1431" s="68">
        <v>0</v>
      </c>
    </row>
    <row r="1432" spans="1:4" ht="17.25" customHeight="1">
      <c r="A1432" s="16" t="s">
        <v>523</v>
      </c>
      <c r="B1432" s="52">
        <v>188811.61</v>
      </c>
      <c r="C1432" s="61">
        <v>225000</v>
      </c>
      <c r="D1432" s="68">
        <v>175000</v>
      </c>
    </row>
    <row r="1433" spans="1:4" ht="17.25" customHeight="1">
      <c r="A1433" s="16" t="s">
        <v>306</v>
      </c>
      <c r="B1433" s="52">
        <v>0</v>
      </c>
      <c r="C1433" s="40">
        <v>0</v>
      </c>
      <c r="D1433" s="18">
        <v>0</v>
      </c>
    </row>
    <row r="1434" spans="1:4" ht="17.25" customHeight="1">
      <c r="A1434" s="16" t="s">
        <v>307</v>
      </c>
      <c r="B1434" s="52">
        <v>0</v>
      </c>
      <c r="C1434" s="42">
        <v>0</v>
      </c>
      <c r="D1434" s="18">
        <v>0</v>
      </c>
    </row>
    <row r="1435" spans="1:4" ht="17.25" customHeight="1">
      <c r="A1435" s="16" t="s">
        <v>308</v>
      </c>
      <c r="B1435" s="52">
        <v>0</v>
      </c>
      <c r="D1435" s="18">
        <v>0</v>
      </c>
    </row>
    <row r="1436" spans="1:4" ht="17.25" customHeight="1">
      <c r="A1436" s="16" t="s">
        <v>309</v>
      </c>
      <c r="B1436" s="52">
        <v>0</v>
      </c>
      <c r="D1436" s="18">
        <v>0</v>
      </c>
    </row>
    <row r="1437" spans="1:4" ht="17.25" customHeight="1">
      <c r="A1437" s="16" t="s">
        <v>310</v>
      </c>
      <c r="B1437" s="52">
        <v>31227.69</v>
      </c>
      <c r="C1437" s="61">
        <v>30000</v>
      </c>
      <c r="D1437" s="68">
        <v>50000</v>
      </c>
    </row>
    <row r="1438" spans="1:4" ht="17.25" customHeight="1">
      <c r="A1438" s="16" t="s">
        <v>311</v>
      </c>
      <c r="B1438" s="52">
        <v>368113.34</v>
      </c>
      <c r="C1438" s="61">
        <v>250000</v>
      </c>
      <c r="D1438" s="68">
        <v>300000</v>
      </c>
    </row>
    <row r="1439" spans="1:4" ht="17.25" customHeight="1">
      <c r="A1439" s="16" t="s">
        <v>312</v>
      </c>
      <c r="B1439" s="52">
        <v>798841.61</v>
      </c>
      <c r="C1439" s="61">
        <v>800000</v>
      </c>
      <c r="D1439" s="68">
        <v>853000</v>
      </c>
    </row>
    <row r="1440" ht="17.25" customHeight="1">
      <c r="A1440" s="16"/>
    </row>
    <row r="1441" spans="1:4" ht="17.25" customHeight="1">
      <c r="A1441" s="19" t="s">
        <v>293</v>
      </c>
      <c r="B1441" s="47">
        <v>1386994.25</v>
      </c>
      <c r="C1441" s="47">
        <v>1305000</v>
      </c>
      <c r="D1441" s="47">
        <v>1378000</v>
      </c>
    </row>
    <row r="1442" ht="17.25" customHeight="1">
      <c r="A1442" s="17"/>
    </row>
    <row r="1443" ht="17.25" customHeight="1">
      <c r="A1443" s="16"/>
    </row>
    <row r="1444" spans="1:4" ht="17.25" customHeight="1">
      <c r="A1444" s="19" t="s">
        <v>598</v>
      </c>
      <c r="B1444" s="47">
        <v>1783586.9000000004</v>
      </c>
      <c r="C1444" s="47">
        <v>1376943</v>
      </c>
      <c r="D1444" s="47">
        <v>2168176.35</v>
      </c>
    </row>
    <row r="1445" ht="17.25" customHeight="1">
      <c r="A1445" s="16"/>
    </row>
    <row r="1446" ht="17.25" customHeight="1">
      <c r="A1446" s="16"/>
    </row>
    <row r="1447" ht="17.25" customHeight="1">
      <c r="A1447" s="19" t="s">
        <v>313</v>
      </c>
    </row>
    <row r="1448" ht="17.25" customHeight="1">
      <c r="A1448" s="16"/>
    </row>
    <row r="1449" ht="17.25" customHeight="1">
      <c r="A1449" s="16" t="s">
        <v>300</v>
      </c>
    </row>
    <row r="1450" ht="17.25" customHeight="1">
      <c r="A1450" s="16" t="s">
        <v>368</v>
      </c>
    </row>
    <row r="1451" ht="17.25" customHeight="1">
      <c r="A1451" s="19" t="s">
        <v>301</v>
      </c>
    </row>
    <row r="1452" ht="17.25" customHeight="1">
      <c r="A1452" s="16"/>
    </row>
    <row r="1453" spans="1:4" ht="17.25" customHeight="1">
      <c r="A1453" s="24" t="s">
        <v>563</v>
      </c>
      <c r="B1453" s="52">
        <v>1320641.37</v>
      </c>
      <c r="C1453" s="55">
        <v>996780.14415</v>
      </c>
      <c r="D1453" s="51">
        <v>1000714.21765</v>
      </c>
    </row>
    <row r="1454" spans="1:4" ht="17.25" customHeight="1">
      <c r="A1454" s="16" t="s">
        <v>314</v>
      </c>
      <c r="B1454" s="52">
        <v>97551.23999999999</v>
      </c>
      <c r="C1454" s="61">
        <v>105000</v>
      </c>
      <c r="D1454" s="68">
        <v>100000</v>
      </c>
    </row>
    <row r="1455" spans="1:4" ht="17.25" customHeight="1">
      <c r="A1455" s="16" t="s">
        <v>315</v>
      </c>
      <c r="B1455" s="52">
        <v>-23378.9</v>
      </c>
      <c r="C1455" s="61">
        <v>-24000</v>
      </c>
      <c r="D1455" s="68">
        <v>-18000</v>
      </c>
    </row>
    <row r="1456" spans="1:4" ht="17.25" customHeight="1">
      <c r="A1456" s="16" t="s">
        <v>316</v>
      </c>
      <c r="B1456" s="52">
        <v>20179.12</v>
      </c>
      <c r="C1456" s="61">
        <v>21000</v>
      </c>
      <c r="D1456" s="68">
        <v>17500</v>
      </c>
    </row>
    <row r="1457" spans="1:4" ht="17.25" customHeight="1">
      <c r="A1457" s="16" t="s">
        <v>317</v>
      </c>
      <c r="B1457" s="56">
        <v>1414992.8300000003</v>
      </c>
      <c r="C1457" s="56">
        <v>1098780.14415</v>
      </c>
      <c r="D1457" s="56">
        <v>1100214.21765</v>
      </c>
    </row>
    <row r="1458" spans="1:4" ht="17.25" customHeight="1">
      <c r="A1458" s="16"/>
      <c r="D1458" s="68"/>
    </row>
    <row r="1459" spans="1:4" ht="17.25" customHeight="1">
      <c r="A1459" s="16" t="s">
        <v>318</v>
      </c>
      <c r="B1459" s="52">
        <v>1795.14</v>
      </c>
      <c r="C1459" s="61">
        <v>1000</v>
      </c>
      <c r="D1459" s="68">
        <v>1000</v>
      </c>
    </row>
    <row r="1460" spans="1:4" ht="17.25" customHeight="1">
      <c r="A1460" s="17"/>
      <c r="D1460" s="68"/>
    </row>
    <row r="1461" spans="1:4" ht="17.25" customHeight="1">
      <c r="A1461" s="17" t="s">
        <v>319</v>
      </c>
      <c r="B1461" s="52">
        <v>3162.4</v>
      </c>
      <c r="C1461" s="61">
        <v>3500</v>
      </c>
      <c r="D1461" s="68"/>
    </row>
    <row r="1462" spans="1:4" ht="17.25" customHeight="1">
      <c r="A1462" s="17" t="s">
        <v>520</v>
      </c>
      <c r="B1462" s="52">
        <v>0</v>
      </c>
      <c r="C1462" s="61">
        <v>169972.9185</v>
      </c>
      <c r="D1462" s="68">
        <v>178470.5</v>
      </c>
    </row>
    <row r="1463" spans="1:4" ht="17.25" customHeight="1">
      <c r="A1463" s="16" t="s">
        <v>0</v>
      </c>
      <c r="D1463" s="68"/>
    </row>
    <row r="1464" spans="1:4" ht="17.25" customHeight="1">
      <c r="A1464" s="19" t="s">
        <v>298</v>
      </c>
      <c r="B1464" s="47">
        <v>1419950.37</v>
      </c>
      <c r="C1464" s="47">
        <v>1273253.06265</v>
      </c>
      <c r="D1464" s="47">
        <v>1279684.71765</v>
      </c>
    </row>
    <row r="1465" ht="17.25" customHeight="1">
      <c r="A1465" s="16"/>
    </row>
    <row r="1466" ht="17.25" customHeight="1">
      <c r="A1466" s="16" t="s">
        <v>0</v>
      </c>
    </row>
    <row r="1467" ht="17.25" customHeight="1">
      <c r="A1467" s="19" t="s">
        <v>288</v>
      </c>
    </row>
    <row r="1468" ht="17.25" customHeight="1">
      <c r="A1468" s="16"/>
    </row>
    <row r="1469" spans="1:4" ht="17.25" customHeight="1">
      <c r="A1469" s="16" t="s">
        <v>320</v>
      </c>
      <c r="B1469" s="52">
        <v>1115000</v>
      </c>
      <c r="C1469" s="61">
        <v>903934.38</v>
      </c>
      <c r="D1469" s="68">
        <v>765000</v>
      </c>
    </row>
    <row r="1470" spans="1:4" ht="17.25" customHeight="1">
      <c r="A1470" s="16" t="s">
        <v>321</v>
      </c>
      <c r="B1470" s="52">
        <v>330168.76</v>
      </c>
      <c r="C1470" s="61">
        <v>153934.38</v>
      </c>
      <c r="D1470" s="68">
        <v>292868.76</v>
      </c>
    </row>
    <row r="1471" spans="1:4" ht="17.25" customHeight="1">
      <c r="A1471" s="17" t="s">
        <v>322</v>
      </c>
      <c r="B1471" s="52">
        <v>2800</v>
      </c>
      <c r="C1471" s="61">
        <v>1500</v>
      </c>
      <c r="D1471" s="68">
        <v>2800</v>
      </c>
    </row>
    <row r="1472" spans="1:4" ht="17.25" customHeight="1">
      <c r="A1472" s="17" t="s">
        <v>323</v>
      </c>
      <c r="B1472" s="52">
        <v>0</v>
      </c>
      <c r="C1472" s="61">
        <v>4000</v>
      </c>
      <c r="D1472" s="68">
        <v>0</v>
      </c>
    </row>
    <row r="1473" spans="1:4" ht="17.25" customHeight="1">
      <c r="A1473" s="16" t="s">
        <v>324</v>
      </c>
      <c r="D1473" s="68">
        <v>0</v>
      </c>
    </row>
    <row r="1474" spans="1:4" ht="17.25" customHeight="1">
      <c r="A1474" s="16" t="s">
        <v>410</v>
      </c>
      <c r="D1474" s="68">
        <v>0</v>
      </c>
    </row>
    <row r="1475" spans="1:4" ht="17.25" customHeight="1">
      <c r="A1475" s="19" t="s">
        <v>325</v>
      </c>
      <c r="B1475" s="47">
        <v>1447968.76</v>
      </c>
      <c r="C1475" s="47">
        <v>1063368.76</v>
      </c>
      <c r="D1475" s="47">
        <v>1060668.76</v>
      </c>
    </row>
    <row r="1476" spans="1:4" ht="17.25" customHeight="1">
      <c r="A1476" s="16" t="s">
        <v>377</v>
      </c>
      <c r="D1476" s="52"/>
    </row>
    <row r="1477" spans="1:4" ht="17.25" customHeight="1">
      <c r="A1477" s="19" t="s">
        <v>599</v>
      </c>
      <c r="B1477" s="47">
        <v>-28018.389999999898</v>
      </c>
      <c r="C1477" s="47">
        <v>209884.30264999997</v>
      </c>
      <c r="D1477" s="47">
        <v>219015.95765</v>
      </c>
    </row>
    <row r="1478" ht="17.25" customHeight="1">
      <c r="A1478" s="17"/>
    </row>
    <row r="1479" ht="17.25" customHeight="1">
      <c r="A1479" s="17"/>
    </row>
    <row r="1480" ht="17.25" customHeight="1">
      <c r="A1480" s="17"/>
    </row>
    <row r="1481" ht="17.25" customHeight="1">
      <c r="A1481" s="17"/>
    </row>
    <row r="1482" ht="17.25" customHeight="1">
      <c r="A1482" s="17"/>
    </row>
    <row r="1483" ht="17.25" customHeight="1">
      <c r="A1483" s="17"/>
    </row>
    <row r="1484" ht="17.25" customHeight="1">
      <c r="A1484" s="17"/>
    </row>
    <row r="1485" ht="17.25" customHeight="1">
      <c r="A1485" s="17"/>
    </row>
    <row r="1486" ht="17.25" customHeight="1">
      <c r="A1486" s="17"/>
    </row>
    <row r="1487" ht="17.25" customHeight="1">
      <c r="A1487" s="17"/>
    </row>
    <row r="1488" ht="17.25" customHeight="1">
      <c r="A1488" s="17"/>
    </row>
    <row r="1489" ht="17.25" customHeight="1">
      <c r="A1489" s="17"/>
    </row>
    <row r="1490" ht="17.25" customHeight="1">
      <c r="A1490" s="17"/>
    </row>
    <row r="1491" ht="17.25" customHeight="1">
      <c r="A1491" s="17"/>
    </row>
    <row r="1492" ht="17.25" customHeight="1">
      <c r="A1492" s="17"/>
    </row>
    <row r="1493" ht="17.25" customHeight="1">
      <c r="A1493" s="17"/>
    </row>
    <row r="1494" ht="17.25" customHeight="1">
      <c r="A1494" s="17"/>
    </row>
    <row r="1495" ht="17.25" customHeight="1">
      <c r="A1495" s="17"/>
    </row>
    <row r="1496" ht="17.25" customHeight="1">
      <c r="A1496" s="17"/>
    </row>
    <row r="1497" ht="17.25" customHeight="1">
      <c r="A1497" s="17"/>
    </row>
    <row r="1498" ht="17.25" customHeight="1">
      <c r="A1498" s="17"/>
    </row>
    <row r="1499" ht="17.25" customHeight="1">
      <c r="A1499" s="17"/>
    </row>
    <row r="1500" ht="17.25" customHeight="1">
      <c r="A1500" s="17"/>
    </row>
    <row r="1501" ht="17.25" customHeight="1">
      <c r="A1501" s="17"/>
    </row>
    <row r="1502" ht="17.25" customHeight="1">
      <c r="A1502" s="17"/>
    </row>
    <row r="1503" ht="17.25" customHeight="1">
      <c r="A1503" s="17"/>
    </row>
    <row r="1504" ht="17.25" customHeight="1">
      <c r="A1504" s="17"/>
    </row>
    <row r="1505" ht="17.25" customHeight="1">
      <c r="A1505" s="17"/>
    </row>
    <row r="1506" ht="17.25" customHeight="1">
      <c r="A1506" s="17"/>
    </row>
    <row r="1507" ht="17.25" customHeight="1">
      <c r="A1507" s="17"/>
    </row>
    <row r="1508" ht="17.25" customHeight="1">
      <c r="A1508" s="17"/>
    </row>
    <row r="1509" ht="17.25" customHeight="1">
      <c r="A1509" s="17"/>
    </row>
    <row r="1510" ht="17.25" customHeight="1">
      <c r="A1510" s="17"/>
    </row>
    <row r="1511" ht="17.25" customHeight="1">
      <c r="A1511" s="17"/>
    </row>
    <row r="1512" ht="17.25" customHeight="1">
      <c r="A1512" s="17"/>
    </row>
    <row r="1513" ht="17.25" customHeight="1">
      <c r="A1513" s="17"/>
    </row>
    <row r="1514" ht="17.25" customHeight="1">
      <c r="A1514" s="17"/>
    </row>
    <row r="1515" ht="17.25" customHeight="1">
      <c r="A1515" s="17"/>
    </row>
    <row r="1516" ht="17.25" customHeight="1">
      <c r="A1516" s="17"/>
    </row>
    <row r="1517" ht="17.25" customHeight="1">
      <c r="A1517" s="17"/>
    </row>
    <row r="1518" ht="17.25" customHeight="1">
      <c r="A1518" s="17"/>
    </row>
    <row r="1519" ht="17.25" customHeight="1">
      <c r="A1519" s="17"/>
    </row>
    <row r="1520" ht="17.25" customHeight="1">
      <c r="A1520" s="17"/>
    </row>
    <row r="1521" ht="17.25" customHeight="1">
      <c r="A1521" s="17"/>
    </row>
    <row r="1522" ht="17.25" customHeight="1">
      <c r="A1522" s="17"/>
    </row>
    <row r="1523" ht="17.25" customHeight="1">
      <c r="A1523" s="17"/>
    </row>
    <row r="1524" ht="17.25" customHeight="1">
      <c r="A1524" s="17"/>
    </row>
    <row r="1525" ht="17.25" customHeight="1">
      <c r="A1525" s="17"/>
    </row>
    <row r="1526" ht="17.25" customHeight="1">
      <c r="A1526" s="17"/>
    </row>
    <row r="1527" ht="17.25" customHeight="1">
      <c r="A1527" s="17"/>
    </row>
    <row r="1528" ht="17.25" customHeight="1">
      <c r="A1528" s="17"/>
    </row>
    <row r="1529" ht="17.25" customHeight="1">
      <c r="A1529" s="17"/>
    </row>
    <row r="1530" ht="17.25" customHeight="1">
      <c r="A1530" s="17"/>
    </row>
    <row r="1531" ht="17.25" customHeight="1">
      <c r="A1531" s="17"/>
    </row>
    <row r="1532" ht="17.25" customHeight="1">
      <c r="A1532" s="17"/>
    </row>
    <row r="1533" ht="17.25" customHeight="1">
      <c r="A1533" s="17"/>
    </row>
    <row r="1534" ht="17.25" customHeight="1">
      <c r="A1534" s="17"/>
    </row>
    <row r="1535" ht="17.25" customHeight="1">
      <c r="A1535" s="17"/>
    </row>
    <row r="1536" ht="17.25" customHeight="1">
      <c r="A1536" s="17"/>
    </row>
    <row r="1537" ht="17.25" customHeight="1">
      <c r="A1537" s="17"/>
    </row>
    <row r="1538" ht="17.25" customHeight="1">
      <c r="A1538" s="17"/>
    </row>
    <row r="1539" ht="17.25" customHeight="1">
      <c r="A1539" s="17"/>
    </row>
    <row r="1540" ht="17.25" customHeight="1">
      <c r="A1540" s="17"/>
    </row>
    <row r="1541" ht="17.25" customHeight="1">
      <c r="A1541" s="17"/>
    </row>
    <row r="1542" ht="17.25" customHeight="1">
      <c r="A1542" s="17"/>
    </row>
    <row r="1543" ht="17.25" customHeight="1">
      <c r="A1543" s="17"/>
    </row>
    <row r="1544" ht="17.25" customHeight="1">
      <c r="A1544" s="17"/>
    </row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>
      <c r="A1689" s="16"/>
    </row>
    <row r="1690" ht="17.25" customHeight="1">
      <c r="A1690" s="17"/>
    </row>
    <row r="1691" ht="17.25" customHeight="1">
      <c r="A1691" s="17"/>
    </row>
    <row r="1692" ht="17.25" customHeight="1">
      <c r="A1692" s="17"/>
    </row>
    <row r="1693" ht="17.25" customHeight="1">
      <c r="A1693" s="17"/>
    </row>
    <row r="1694" ht="17.25" customHeight="1">
      <c r="A1694" s="17"/>
    </row>
    <row r="1695" ht="17.25" customHeight="1">
      <c r="A1695" s="17"/>
    </row>
    <row r="1696" ht="17.25" customHeight="1">
      <c r="A1696" s="17"/>
    </row>
    <row r="1697" ht="17.25" customHeight="1">
      <c r="A1697" s="17"/>
    </row>
    <row r="1698" ht="17.25" customHeight="1">
      <c r="A1698" s="17"/>
    </row>
    <row r="1699" ht="17.25" customHeight="1">
      <c r="A1699" s="17"/>
    </row>
    <row r="1700" ht="17.25" customHeight="1">
      <c r="A1700" s="17"/>
    </row>
    <row r="1701" ht="17.25" customHeight="1">
      <c r="A1701" s="17"/>
    </row>
    <row r="1702" ht="17.25" customHeight="1">
      <c r="A1702" s="17"/>
    </row>
    <row r="1703" ht="17.25" customHeight="1">
      <c r="A1703" s="17"/>
    </row>
    <row r="1704" ht="17.25" customHeight="1">
      <c r="A1704" s="17"/>
    </row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>
      <c r="A1849" s="17"/>
    </row>
    <row r="1850" ht="17.25" customHeight="1">
      <c r="A1850" s="17"/>
    </row>
    <row r="1851" ht="17.25" customHeight="1">
      <c r="A1851" s="16"/>
    </row>
    <row r="1852" ht="17.25" customHeight="1">
      <c r="A1852" s="17"/>
    </row>
    <row r="1853" ht="17.25" customHeight="1">
      <c r="A1853" s="17"/>
    </row>
    <row r="1854" ht="17.25" customHeight="1">
      <c r="A1854" s="17"/>
    </row>
    <row r="1855" ht="17.25" customHeight="1">
      <c r="A1855" s="17"/>
    </row>
    <row r="1856" ht="17.25" customHeight="1">
      <c r="A1856" s="17"/>
    </row>
    <row r="1857" ht="17.25" customHeight="1">
      <c r="A1857" s="17"/>
    </row>
    <row r="1858" ht="17.25" customHeight="1">
      <c r="A1858" s="17"/>
    </row>
    <row r="1859" ht="17.25" customHeight="1">
      <c r="A1859" s="17"/>
    </row>
    <row r="1860" ht="17.25" customHeight="1">
      <c r="A1860" s="17"/>
    </row>
    <row r="1861" ht="17.25" customHeight="1">
      <c r="A1861" s="17"/>
    </row>
    <row r="1862" ht="17.25" customHeight="1">
      <c r="A1862" s="17"/>
    </row>
    <row r="1863" ht="17.25" customHeight="1">
      <c r="A1863" s="17"/>
    </row>
    <row r="1864" ht="17.25" customHeight="1">
      <c r="A1864" s="17"/>
    </row>
    <row r="1865" ht="17.25" customHeight="1"/>
  </sheetData>
  <sheetProtection/>
  <printOptions/>
  <pageMargins left="0.38" right="0.381" top="0" bottom="0.008" header="0.25" footer="0.25"/>
  <pageSetup fitToHeight="46" horizontalDpi="600" verticalDpi="600" orientation="landscape" scale="51" r:id="rId1"/>
  <headerFooter alignWithMargins="0">
    <oddFooter>&amp;C
PAGE &amp;P</oddFooter>
  </headerFooter>
  <rowBreaks count="41" manualBreakCount="41">
    <brk id="42" max="22" man="1"/>
    <brk id="82" max="22" man="1"/>
    <brk id="141" max="22" man="1"/>
    <brk id="179" max="22" man="1"/>
    <brk id="219" max="22" man="1"/>
    <brk id="271" max="22" man="1"/>
    <brk id="310" max="22" man="1"/>
    <brk id="344" max="22" man="1"/>
    <brk id="357" max="255" man="1"/>
    <brk id="384" max="22" man="1"/>
    <brk id="418" max="22" man="1"/>
    <brk id="464" max="22" man="1"/>
    <brk id="493" max="22" man="1"/>
    <brk id="534" max="22" man="1"/>
    <brk id="558" max="22" man="1"/>
    <brk id="592" max="22" man="1"/>
    <brk id="626" max="22" man="1"/>
    <brk id="653" max="22" man="1"/>
    <brk id="687" max="22" man="1"/>
    <brk id="713" max="255" man="1"/>
    <brk id="723" max="22" man="1"/>
    <brk id="753" max="22" man="1"/>
    <brk id="782" max="22" man="1"/>
    <brk id="814" max="22" man="1"/>
    <brk id="845" max="22" man="1"/>
    <brk id="877" max="22" man="1"/>
    <brk id="917" max="22" man="1"/>
    <brk id="957" max="22" man="1"/>
    <brk id="1006" max="22" man="1"/>
    <brk id="1043" max="22" man="1"/>
    <brk id="1070" max="22" man="1"/>
    <brk id="1104" max="22" man="1"/>
    <brk id="1137" max="22" man="1"/>
    <brk id="1213" max="22" man="1"/>
    <brk id="1255" max="255" man="1"/>
    <brk id="1256" max="22" man="1"/>
    <brk id="1298" max="22" man="1"/>
    <brk id="1321" max="22" man="1"/>
    <brk id="1342" max="22" man="1"/>
    <brk id="1411" max="22" man="1"/>
    <brk id="1445" max="2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K1">
      <selection activeCell="P13" sqref="P13"/>
    </sheetView>
  </sheetViews>
  <sheetFormatPr defaultColWidth="8.88671875" defaultRowHeight="15"/>
  <cols>
    <col min="1" max="1" width="35.88671875" style="0" bestFit="1" customWidth="1"/>
    <col min="2" max="3" width="12.4453125" style="0" bestFit="1" customWidth="1"/>
    <col min="4" max="4" width="15.4453125" style="0" bestFit="1" customWidth="1"/>
    <col min="5" max="5" width="12.4453125" style="0" bestFit="1" customWidth="1"/>
    <col min="6" max="6" width="15.4453125" style="0" bestFit="1" customWidth="1"/>
    <col min="7" max="8" width="12.4453125" style="0" bestFit="1" customWidth="1"/>
    <col min="9" max="9" width="15.4453125" style="0" bestFit="1" customWidth="1"/>
    <col min="11" max="11" width="12.4453125" style="0" bestFit="1" customWidth="1"/>
    <col min="12" max="12" width="11.4453125" style="0" bestFit="1" customWidth="1"/>
    <col min="13" max="13" width="12.4453125" style="0" bestFit="1" customWidth="1"/>
    <col min="14" max="14" width="15.4453125" style="0" bestFit="1" customWidth="1"/>
    <col min="15" max="15" width="12.4453125" style="0" bestFit="1" customWidth="1"/>
    <col min="16" max="16" width="15.4453125" style="0" bestFit="1" customWidth="1"/>
  </cols>
  <sheetData>
    <row r="2" spans="1:16" ht="18">
      <c r="A2" s="13" t="s">
        <v>475</v>
      </c>
      <c r="B2" s="1" t="s">
        <v>364</v>
      </c>
      <c r="C2" s="2" t="s">
        <v>371</v>
      </c>
      <c r="D2" s="2" t="s">
        <v>373</v>
      </c>
      <c r="E2" s="9" t="s">
        <v>378</v>
      </c>
      <c r="F2" s="9" t="s">
        <v>379</v>
      </c>
      <c r="G2" s="9" t="s">
        <v>392</v>
      </c>
      <c r="H2" s="9" t="s">
        <v>392</v>
      </c>
      <c r="I2" s="9" t="s">
        <v>411</v>
      </c>
      <c r="K2" s="9" t="s">
        <v>415</v>
      </c>
      <c r="L2" s="9" t="s">
        <v>415</v>
      </c>
      <c r="M2" s="9" t="s">
        <v>415</v>
      </c>
      <c r="N2" s="9" t="s">
        <v>466</v>
      </c>
      <c r="O2" s="9" t="s">
        <v>469</v>
      </c>
      <c r="P2" s="9" t="s">
        <v>471</v>
      </c>
    </row>
    <row r="3" spans="1:16" ht="15">
      <c r="A3" s="1"/>
      <c r="B3" s="1"/>
      <c r="C3" s="1"/>
      <c r="D3" s="1"/>
      <c r="E3" s="1"/>
      <c r="F3" s="1"/>
      <c r="G3" s="11" t="s">
        <v>412</v>
      </c>
      <c r="H3" s="8"/>
      <c r="I3" s="10"/>
      <c r="K3" s="11" t="s">
        <v>417</v>
      </c>
      <c r="L3" s="11" t="s">
        <v>459</v>
      </c>
      <c r="M3" s="11"/>
      <c r="N3" s="10" t="s">
        <v>473</v>
      </c>
      <c r="O3" s="11" t="s">
        <v>470</v>
      </c>
      <c r="P3" s="10"/>
    </row>
    <row r="5" spans="1:13" ht="18">
      <c r="A5" s="3" t="s">
        <v>492</v>
      </c>
      <c r="B5" s="1"/>
      <c r="C5" s="1"/>
      <c r="D5" s="1"/>
      <c r="E5" s="1"/>
      <c r="F5" s="1"/>
      <c r="G5" s="1"/>
      <c r="H5" s="1"/>
      <c r="I5" s="7"/>
      <c r="K5" s="1"/>
      <c r="L5" s="1"/>
      <c r="M5" s="1"/>
    </row>
    <row r="6" spans="1:15" ht="15">
      <c r="A6" s="1"/>
      <c r="B6" s="1"/>
      <c r="C6" s="1"/>
      <c r="D6" s="1"/>
      <c r="E6" s="1"/>
      <c r="F6" s="1"/>
      <c r="G6" s="1"/>
      <c r="H6" s="1"/>
      <c r="I6" s="7"/>
      <c r="K6" s="1"/>
      <c r="L6" s="1"/>
      <c r="M6" s="1"/>
      <c r="N6" s="7"/>
      <c r="O6" s="7"/>
    </row>
    <row r="7" spans="1:15" ht="15">
      <c r="A7" s="1" t="s">
        <v>72</v>
      </c>
      <c r="B7" s="1">
        <v>119427.36</v>
      </c>
      <c r="C7" s="5">
        <v>123010.68</v>
      </c>
      <c r="D7" s="5">
        <f>42233.53*3</f>
        <v>126700.59</v>
      </c>
      <c r="E7" s="5">
        <v>124240.74</v>
      </c>
      <c r="F7" s="5">
        <f>42233.63*2+43500.54</f>
        <v>127967.79999999999</v>
      </c>
      <c r="G7" s="5">
        <v>63983.92</v>
      </c>
      <c r="H7" s="5">
        <v>127967.84</v>
      </c>
      <c r="I7" s="7">
        <f>(42233.53*2+43500.54)*1.03</f>
        <v>131806.628</v>
      </c>
      <c r="K7" s="5">
        <v>65903.37</v>
      </c>
      <c r="L7" s="5">
        <v>99362</v>
      </c>
      <c r="M7" s="5">
        <v>129271.99</v>
      </c>
      <c r="N7" s="6">
        <f>44805.56*2+46149.73</f>
        <v>135760.85</v>
      </c>
      <c r="O7" s="6">
        <v>67728.33</v>
      </c>
    </row>
    <row r="8" spans="1:15" ht="15">
      <c r="A8" s="1" t="s">
        <v>337</v>
      </c>
      <c r="B8" s="1">
        <v>107848.32</v>
      </c>
      <c r="C8" s="5">
        <v>113173.76</v>
      </c>
      <c r="D8" s="5">
        <f>48953.16+36896.22+38209.67-111.47*1.03*2*26</f>
        <v>118088.71680000001</v>
      </c>
      <c r="E8" s="5">
        <v>104563.69</v>
      </c>
      <c r="F8" s="5">
        <f>50421.75+38007+43721.84-114.81*1.03*2*26</f>
        <v>126001.3664</v>
      </c>
      <c r="G8" s="5">
        <v>50281.17</v>
      </c>
      <c r="H8" s="5">
        <v>121891.7</v>
      </c>
      <c r="I8" s="7">
        <f>(50421.75+38007+43721.84)*1.03</f>
        <v>136115.1077</v>
      </c>
      <c r="K8" s="5">
        <v>62824.84</v>
      </c>
      <c r="L8" s="5">
        <v>94720.52</v>
      </c>
      <c r="M8" s="5">
        <v>123233.33</v>
      </c>
      <c r="N8" s="6">
        <f>53492.43/1.03*1.05+40321.63/1.03*1.045+46384.51/1.03*1.05</f>
        <v>142725.1362621359</v>
      </c>
      <c r="O8" s="6">
        <v>64941.16</v>
      </c>
    </row>
    <row r="9" spans="1:15" ht="15">
      <c r="A9" s="1" t="s">
        <v>374</v>
      </c>
      <c r="B9" s="1">
        <v>74779.5</v>
      </c>
      <c r="C9" s="5">
        <v>102054.3</v>
      </c>
      <c r="D9" s="5">
        <f>32701.5+29074.5+23010+23010</f>
        <v>107796</v>
      </c>
      <c r="E9" s="5">
        <v>106770.81</v>
      </c>
      <c r="F9" s="5">
        <f>33676.5+15.36*16*75+15.98*10*75+24587+11.93*8*75+12.15*18*75+13.67*5*75+13.93*21*75</f>
        <v>139307</v>
      </c>
      <c r="G9" s="5">
        <v>81351.82</v>
      </c>
      <c r="H9" s="5">
        <v>133576.68</v>
      </c>
      <c r="I9" s="7">
        <f>(12.64+14.48)*1950+13.67*1950*1.04+(13.93*75*18+14.49*75*8+12.15*75*21+12.66*75*5)*1.04</f>
        <v>134045.34000000003</v>
      </c>
      <c r="K9" s="5">
        <v>65877.9</v>
      </c>
      <c r="L9" s="5">
        <v>98987.33</v>
      </c>
      <c r="M9" s="5">
        <v>128649.64</v>
      </c>
      <c r="N9" s="6">
        <v>140027.09</v>
      </c>
      <c r="O9" s="6">
        <v>48588.82</v>
      </c>
    </row>
    <row r="10" spans="1:15" ht="15">
      <c r="A10" s="1" t="s">
        <v>338</v>
      </c>
      <c r="B10" s="1">
        <v>65218.15</v>
      </c>
      <c r="C10" s="5">
        <v>49919.09</v>
      </c>
      <c r="D10" s="5">
        <f>300*12+9.25*9*5*52*2.5</f>
        <v>57712.5</v>
      </c>
      <c r="E10" s="5">
        <v>54325.82</v>
      </c>
      <c r="F10" s="5">
        <f>300*12+9.53*9*5*52*2.5</f>
        <v>59350.49999999999</v>
      </c>
      <c r="G10" s="5">
        <v>24842.67</v>
      </c>
      <c r="H10" s="5">
        <v>50443.94</v>
      </c>
      <c r="I10" s="5">
        <f>300*12+9.53*9*5*52*2.5*1.04</f>
        <v>61580.52</v>
      </c>
      <c r="K10" s="5">
        <v>26856.54</v>
      </c>
      <c r="L10" s="5">
        <v>41114.2</v>
      </c>
      <c r="M10" s="5">
        <v>52583.29</v>
      </c>
      <c r="N10" s="6">
        <f>300*12+10.31*9*5*52*2.5</f>
        <v>63913.5</v>
      </c>
      <c r="O10" s="6">
        <v>27067</v>
      </c>
    </row>
    <row r="11" spans="1:15" ht="15">
      <c r="A11" s="1" t="s">
        <v>418</v>
      </c>
      <c r="B11" s="1"/>
      <c r="C11" s="6"/>
      <c r="D11" s="6"/>
      <c r="E11" s="6"/>
      <c r="F11" s="6"/>
      <c r="G11" s="6"/>
      <c r="H11" s="6"/>
      <c r="I11" s="7"/>
      <c r="K11" s="6">
        <v>976.5</v>
      </c>
      <c r="L11" s="6">
        <v>1464.75</v>
      </c>
      <c r="M11" s="6">
        <v>1953</v>
      </c>
      <c r="N11" s="6">
        <v>1791.79</v>
      </c>
      <c r="O11" s="6">
        <v>2822.61</v>
      </c>
    </row>
    <row r="12" spans="1:15" ht="15">
      <c r="A12" s="1" t="s">
        <v>74</v>
      </c>
      <c r="B12" s="1"/>
      <c r="C12" s="5"/>
      <c r="D12" s="5"/>
      <c r="E12" s="5"/>
      <c r="F12" s="5"/>
      <c r="G12" s="5"/>
      <c r="H12" s="5"/>
      <c r="I12" s="7"/>
      <c r="K12" s="5"/>
      <c r="L12" s="5"/>
      <c r="M12" s="5"/>
      <c r="N12" s="6"/>
      <c r="O12" s="6"/>
    </row>
    <row r="13" spans="1:15" ht="15">
      <c r="A13" s="1" t="s">
        <v>248</v>
      </c>
      <c r="B13" s="1">
        <v>43963.49</v>
      </c>
      <c r="C13" s="6">
        <v>51148.46</v>
      </c>
      <c r="D13" s="6">
        <f>(364.64+651.32+510.5+651.32+364.64+330.36+428.98+364.64+428.98+330.36)*12</f>
        <v>53108.88</v>
      </c>
      <c r="E13" s="6">
        <v>46478.64</v>
      </c>
      <c r="F13" s="6">
        <f>355.89*4*3*0.95+355.89*1.06*4*9*0.91+818.55*3*0.95+818.55*1.06*0.91*9+498.25*3*0.95+498.25*1.06*9*0.91+427.79*2*3*0.92+427.79*1.06*2*9*0.9+355.89*2*0.906*3*0.95+355.89*2*9*1.06*0.906*0.91</f>
        <v>48743.882806152</v>
      </c>
      <c r="G13" s="6">
        <v>23746.94</v>
      </c>
      <c r="H13" s="6">
        <v>53892.36</v>
      </c>
      <c r="I13" s="7">
        <f>(1251.17+1412.68+1525.71)*3+(628.02+323.35+290.96+323.35+628.02+452.69+628.02+290.96+411.51+1114.2)*1.12*9</f>
        <v>63886.7664</v>
      </c>
      <c r="K13" s="6">
        <v>31002.84</v>
      </c>
      <c r="L13" s="6">
        <v>46664.31</v>
      </c>
      <c r="M13" s="6">
        <v>62032.82</v>
      </c>
      <c r="N13" s="6">
        <f>(1404.06+1244.33+2572.1)*3+(338.95+665.7+474.52+665.7+338.95+307.09+665.7+307.09+481.95+1313.91)*9</f>
        <v>65697.51</v>
      </c>
      <c r="O13" s="6">
        <v>22075.46</v>
      </c>
    </row>
    <row r="14" spans="1:15" ht="15">
      <c r="A14" s="1" t="s">
        <v>75</v>
      </c>
      <c r="B14" s="1">
        <v>324</v>
      </c>
      <c r="C14" s="6">
        <v>381.2</v>
      </c>
      <c r="D14" s="6">
        <f>+(9+8.72+17.72)*12</f>
        <v>425.28</v>
      </c>
      <c r="E14" s="6">
        <v>410.84</v>
      </c>
      <c r="F14" s="6">
        <f>(9+5.72+3+17.72+2.72)*12</f>
        <v>457.91999999999996</v>
      </c>
      <c r="G14" s="6">
        <v>214.24</v>
      </c>
      <c r="H14" s="6">
        <v>437.2</v>
      </c>
      <c r="I14" s="7">
        <f>(9+8.72+20.44)*12</f>
        <v>457.91999999999996</v>
      </c>
      <c r="K14" s="6">
        <v>148.15</v>
      </c>
      <c r="L14" s="6">
        <v>221.02</v>
      </c>
      <c r="M14" s="6">
        <v>292.16</v>
      </c>
      <c r="N14" s="6">
        <v>287.2</v>
      </c>
      <c r="O14" s="6">
        <v>118.7</v>
      </c>
    </row>
    <row r="15" spans="1:15" ht="15">
      <c r="A15" s="1" t="s">
        <v>330</v>
      </c>
      <c r="B15" s="1">
        <v>1987.2</v>
      </c>
      <c r="C15" s="6">
        <v>2213.74</v>
      </c>
      <c r="D15" s="6">
        <f>(57.72+55.91+75.15)*12</f>
        <v>2265.36</v>
      </c>
      <c r="E15" s="6">
        <v>1743.06</v>
      </c>
      <c r="F15" s="6">
        <f>(47.88+30.42+15.96+47.88)*12</f>
        <v>1705.6800000000003</v>
      </c>
      <c r="G15" s="6">
        <v>860.24</v>
      </c>
      <c r="H15" s="6">
        <v>1788.12</v>
      </c>
      <c r="I15" s="7">
        <f>(50.73+49.14+66.05)*12</f>
        <v>1991.0400000000002</v>
      </c>
      <c r="K15" s="6">
        <v>995.52</v>
      </c>
      <c r="L15" s="6">
        <v>1493.28</v>
      </c>
      <c r="M15" s="6">
        <v>1991.04</v>
      </c>
      <c r="N15" s="6">
        <f>(50.73+49.14+66.05)*12</f>
        <v>1991.0400000000002</v>
      </c>
      <c r="O15" s="6">
        <v>789.96</v>
      </c>
    </row>
    <row r="16" spans="1:15" ht="15">
      <c r="A16" s="1" t="s">
        <v>331</v>
      </c>
      <c r="B16" s="1">
        <v>352.32</v>
      </c>
      <c r="C16" s="6">
        <v>385.62</v>
      </c>
      <c r="D16" s="6">
        <f>(7.34+10.67+14.34)*12</f>
        <v>388.19999999999993</v>
      </c>
      <c r="E16" s="6">
        <v>392.42</v>
      </c>
      <c r="F16" s="6">
        <f>(8.12+7.74+4.06+15.86)*12</f>
        <v>429.36</v>
      </c>
      <c r="G16" s="6">
        <v>202.12</v>
      </c>
      <c r="H16" s="6">
        <v>408.68</v>
      </c>
      <c r="I16" s="7">
        <f>(8.12+11.8+15.86)*12</f>
        <v>429.36</v>
      </c>
      <c r="K16" s="6">
        <v>203.22</v>
      </c>
      <c r="L16" s="6">
        <v>293.37</v>
      </c>
      <c r="M16" s="6">
        <v>380.43</v>
      </c>
      <c r="N16" s="6">
        <f>(6.82+9.91+13.32)*12</f>
        <v>360.6</v>
      </c>
      <c r="O16" s="6">
        <v>138.84</v>
      </c>
    </row>
    <row r="17" spans="1:15" ht="15">
      <c r="A17" s="1" t="s">
        <v>76</v>
      </c>
      <c r="B17" s="1">
        <v>27315.29</v>
      </c>
      <c r="C17" s="6">
        <v>28774.32</v>
      </c>
      <c r="D17" s="6">
        <f>SUM(D7:D9)*0.0765</f>
        <v>26972.7759702</v>
      </c>
      <c r="E17" s="6">
        <v>29003.45</v>
      </c>
      <c r="F17" s="6">
        <f>SUM(F7:F10)*0.0765</f>
        <v>34625.9399796</v>
      </c>
      <c r="G17" s="6">
        <v>16369.47</v>
      </c>
      <c r="H17" s="6">
        <v>32077.73</v>
      </c>
      <c r="I17" s="6">
        <f>SUM(I7:I10)*0.0765</f>
        <v>35461.39107105</v>
      </c>
      <c r="K17" s="6">
        <v>16388.79</v>
      </c>
      <c r="L17" s="6">
        <v>24726.47</v>
      </c>
      <c r="M17" s="6">
        <v>32089.91</v>
      </c>
      <c r="N17" s="6">
        <v>36293</v>
      </c>
      <c r="O17" s="6">
        <v>15682.68</v>
      </c>
    </row>
    <row r="18" spans="1:15" ht="15">
      <c r="A18" s="1" t="s">
        <v>77</v>
      </c>
      <c r="B18" s="1">
        <v>24232.78</v>
      </c>
      <c r="C18" s="6">
        <v>22048.31</v>
      </c>
      <c r="D18" s="6">
        <f>(D7+D8+D9)*0.0655</f>
        <v>23094.337595400004</v>
      </c>
      <c r="E18" s="6">
        <v>20268.59</v>
      </c>
      <c r="F18" s="6">
        <f>(F7+F8+F9)*0.05155</f>
        <v>20273.38637792</v>
      </c>
      <c r="G18" s="6">
        <v>9612.54</v>
      </c>
      <c r="H18" s="6">
        <v>19294.78</v>
      </c>
      <c r="I18" s="6">
        <f>(I7+I8+I9)*0.05155</f>
        <v>20721.402752334998</v>
      </c>
      <c r="K18" s="6">
        <v>10031.97</v>
      </c>
      <c r="L18" s="6">
        <v>15107.79</v>
      </c>
      <c r="M18" s="6">
        <v>19643.4</v>
      </c>
      <c r="N18" s="6">
        <v>17457.79</v>
      </c>
      <c r="O18" s="6">
        <v>9210.18</v>
      </c>
    </row>
    <row r="19" spans="1:15" ht="15">
      <c r="A19" s="1" t="s">
        <v>78</v>
      </c>
      <c r="B19" s="1">
        <v>2116.34</v>
      </c>
      <c r="C19" s="6">
        <v>2343.83</v>
      </c>
      <c r="D19" s="6">
        <f>8000*7*0.0212+(300*12+9.25*9*5*52*2.5)/9*0.0212*9</f>
        <v>2410.705</v>
      </c>
      <c r="E19" s="6">
        <v>2429.81</v>
      </c>
      <c r="F19" s="6">
        <f>8000*8*0.0212+(300*12+9.25*9*5*52*2.5)/9*0.0212*9</f>
        <v>2580.305</v>
      </c>
      <c r="G19" s="6">
        <v>1814.13</v>
      </c>
      <c r="H19" s="6">
        <v>2546.99</v>
      </c>
      <c r="I19" s="6">
        <f>8000*8*0.0212+(300*12+9.25*9*5*52*2.5)/9*0.0212*9</f>
        <v>2580.305</v>
      </c>
      <c r="K19" s="6">
        <v>1630.23</v>
      </c>
      <c r="L19" s="6">
        <v>1895.48</v>
      </c>
      <c r="M19" s="6">
        <v>2064.89</v>
      </c>
      <c r="N19" s="6">
        <v>2525.04</v>
      </c>
      <c r="O19" s="6">
        <v>1778.76</v>
      </c>
    </row>
    <row r="20" spans="1:15" ht="15">
      <c r="A20" s="1"/>
      <c r="B20" s="1"/>
      <c r="C20" s="6"/>
      <c r="D20" s="6"/>
      <c r="E20" s="6"/>
      <c r="F20" s="6"/>
      <c r="G20" s="6"/>
      <c r="H20" s="6"/>
      <c r="I20" s="7"/>
      <c r="K20" s="6"/>
      <c r="L20" s="6"/>
      <c r="M20" s="6"/>
      <c r="N20" s="6"/>
      <c r="O20" s="6"/>
    </row>
    <row r="21" spans="1:15" ht="15">
      <c r="A21" s="1" t="s">
        <v>79</v>
      </c>
      <c r="B21" s="1">
        <v>3442.66</v>
      </c>
      <c r="C21" s="6">
        <v>4521.51</v>
      </c>
      <c r="D21" s="6">
        <v>3475</v>
      </c>
      <c r="E21" s="6">
        <v>7340.19</v>
      </c>
      <c r="F21" s="6">
        <v>4251</v>
      </c>
      <c r="G21" s="6">
        <v>1788.47</v>
      </c>
      <c r="H21" s="6">
        <v>2980.56</v>
      </c>
      <c r="I21" s="7">
        <v>6910</v>
      </c>
      <c r="K21" s="6">
        <v>3511.37</v>
      </c>
      <c r="L21" s="6">
        <v>4540</v>
      </c>
      <c r="M21" s="6">
        <v>5711.87</v>
      </c>
      <c r="N21" s="6">
        <v>6500</v>
      </c>
      <c r="O21" s="6">
        <v>2037.32</v>
      </c>
    </row>
    <row r="22" spans="1:15" ht="15">
      <c r="A22" s="1" t="s">
        <v>80</v>
      </c>
      <c r="B22" s="1">
        <v>730.9</v>
      </c>
      <c r="C22" s="6">
        <v>571.72</v>
      </c>
      <c r="D22" s="6">
        <v>575</v>
      </c>
      <c r="E22" s="6">
        <v>675.91</v>
      </c>
      <c r="F22" s="6">
        <v>675</v>
      </c>
      <c r="G22" s="6">
        <v>218.95</v>
      </c>
      <c r="H22" s="6">
        <v>218.95</v>
      </c>
      <c r="I22" s="7">
        <v>225</v>
      </c>
      <c r="K22" s="6">
        <v>218.95</v>
      </c>
      <c r="L22" s="6">
        <v>218.95</v>
      </c>
      <c r="M22" s="6">
        <v>218.95</v>
      </c>
      <c r="N22" s="6">
        <v>129.5</v>
      </c>
      <c r="O22" s="6">
        <v>228.95</v>
      </c>
    </row>
    <row r="23" spans="1:15" ht="15">
      <c r="A23" s="1" t="s">
        <v>81</v>
      </c>
      <c r="B23" s="1">
        <v>2685.91</v>
      </c>
      <c r="C23" s="6">
        <v>2269.09</v>
      </c>
      <c r="D23" s="6">
        <v>2285</v>
      </c>
      <c r="E23" s="6">
        <v>2376.19</v>
      </c>
      <c r="F23" s="6">
        <v>2427</v>
      </c>
      <c r="G23" s="6">
        <v>1516.35</v>
      </c>
      <c r="H23" s="6">
        <v>3095.92</v>
      </c>
      <c r="I23" s="7">
        <v>3000</v>
      </c>
      <c r="K23" s="6">
        <v>1421.93</v>
      </c>
      <c r="L23" s="6">
        <v>1947.45</v>
      </c>
      <c r="M23" s="6">
        <v>2407.66</v>
      </c>
      <c r="N23" s="6">
        <v>2800</v>
      </c>
      <c r="O23" s="6">
        <v>864.59</v>
      </c>
    </row>
    <row r="24" spans="1:15" ht="15">
      <c r="A24" s="1"/>
      <c r="B24" s="1"/>
      <c r="C24" s="6"/>
      <c r="D24" s="6"/>
      <c r="E24" s="6"/>
      <c r="F24" s="6"/>
      <c r="G24" s="6"/>
      <c r="H24" s="6"/>
      <c r="I24" s="7"/>
      <c r="K24" s="6"/>
      <c r="L24" s="6"/>
      <c r="M24" s="6"/>
      <c r="N24" s="6"/>
      <c r="O24" s="6"/>
    </row>
    <row r="25" spans="1:15" ht="15">
      <c r="A25" s="1" t="s">
        <v>82</v>
      </c>
      <c r="B25" s="1">
        <v>521.56</v>
      </c>
      <c r="C25" s="6">
        <v>1225.31</v>
      </c>
      <c r="D25" s="6">
        <v>700</v>
      </c>
      <c r="E25" s="6">
        <v>1029.98</v>
      </c>
      <c r="F25" s="6">
        <v>500</v>
      </c>
      <c r="G25" s="6">
        <v>183.08</v>
      </c>
      <c r="H25" s="6">
        <v>282.08</v>
      </c>
      <c r="I25" s="7">
        <v>500</v>
      </c>
      <c r="K25" s="6">
        <v>350.03</v>
      </c>
      <c r="L25" s="6">
        <v>350.03</v>
      </c>
      <c r="M25" s="6">
        <v>683.81</v>
      </c>
      <c r="N25" s="6">
        <v>500</v>
      </c>
      <c r="O25" s="6">
        <v>278.47</v>
      </c>
    </row>
    <row r="26" spans="1:15" ht="15">
      <c r="A26" s="1" t="s">
        <v>83</v>
      </c>
      <c r="B26" s="1">
        <v>8022.76</v>
      </c>
      <c r="C26" s="6">
        <v>9272.52</v>
      </c>
      <c r="D26" s="6">
        <v>9733</v>
      </c>
      <c r="E26" s="6">
        <v>10031.77</v>
      </c>
      <c r="F26" s="6">
        <v>10182</v>
      </c>
      <c r="G26" s="6">
        <v>9921.9</v>
      </c>
      <c r="H26" s="6">
        <v>11403.34</v>
      </c>
      <c r="I26" s="7">
        <f>11435+358-564</f>
        <v>11229</v>
      </c>
      <c r="K26" s="6">
        <v>9138.86</v>
      </c>
      <c r="L26" s="6">
        <v>9997.22</v>
      </c>
      <c r="M26" s="6">
        <v>10499.22</v>
      </c>
      <c r="N26" s="6">
        <v>11229</v>
      </c>
      <c r="O26" s="6">
        <v>9725.06</v>
      </c>
    </row>
    <row r="27" spans="1:15" ht="15">
      <c r="A27" s="1" t="s">
        <v>84</v>
      </c>
      <c r="B27" s="1">
        <v>37011.8</v>
      </c>
      <c r="C27" s="6">
        <v>48800.78</v>
      </c>
      <c r="D27" s="6">
        <v>36125</v>
      </c>
      <c r="E27" s="6">
        <v>40075.29</v>
      </c>
      <c r="F27" s="6">
        <v>39875</v>
      </c>
      <c r="G27" s="6">
        <v>1124.28</v>
      </c>
      <c r="H27" s="6">
        <v>45335.11</v>
      </c>
      <c r="I27" s="7">
        <v>41875</v>
      </c>
      <c r="K27" s="6">
        <v>7402.5</v>
      </c>
      <c r="L27" s="6">
        <v>10402.5</v>
      </c>
      <c r="M27" s="6">
        <v>42330.4</v>
      </c>
      <c r="N27" s="6">
        <v>52906.25</v>
      </c>
      <c r="O27" s="6">
        <v>29013.35</v>
      </c>
    </row>
    <row r="28" spans="1:15" ht="15">
      <c r="A28" s="1" t="s">
        <v>407</v>
      </c>
      <c r="B28" s="1">
        <v>511.57</v>
      </c>
      <c r="C28" s="6">
        <v>932.31</v>
      </c>
      <c r="D28" s="6">
        <v>1500</v>
      </c>
      <c r="E28" s="6">
        <v>713.7</v>
      </c>
      <c r="F28" s="6">
        <v>1000</v>
      </c>
      <c r="G28" s="6">
        <v>751.31</v>
      </c>
      <c r="H28" s="6">
        <f>1217.2+2123.65</f>
        <v>3340.8500000000004</v>
      </c>
      <c r="I28" s="7">
        <f>5390+705</f>
        <v>6095</v>
      </c>
      <c r="K28" s="6">
        <v>3082.14</v>
      </c>
      <c r="L28" s="6">
        <v>3329.14</v>
      </c>
      <c r="M28" s="6">
        <v>3812.06</v>
      </c>
      <c r="N28" s="6">
        <v>6000</v>
      </c>
      <c r="O28" s="6">
        <v>2528.84</v>
      </c>
    </row>
    <row r="29" spans="1:15" ht="15">
      <c r="A29" s="1"/>
      <c r="B29" s="1"/>
      <c r="C29" s="5"/>
      <c r="D29" s="5"/>
      <c r="E29" s="5"/>
      <c r="F29" s="5"/>
      <c r="G29" s="5"/>
      <c r="H29" s="5"/>
      <c r="I29" s="7"/>
      <c r="K29" s="5"/>
      <c r="L29" s="5"/>
      <c r="M29" s="5"/>
      <c r="N29" s="6"/>
      <c r="O29" s="6"/>
    </row>
    <row r="30" spans="1:15" ht="15">
      <c r="A30" s="1" t="s">
        <v>436</v>
      </c>
      <c r="B30" s="1">
        <v>18810.17</v>
      </c>
      <c r="C30" s="5">
        <v>21904.45</v>
      </c>
      <c r="D30" s="5">
        <v>19165</v>
      </c>
      <c r="E30" s="5">
        <v>14482.82</v>
      </c>
      <c r="F30" s="5">
        <v>14725</v>
      </c>
      <c r="G30" s="5">
        <v>9026.58</v>
      </c>
      <c r="H30" s="5">
        <v>19174.99</v>
      </c>
      <c r="I30" s="7">
        <v>4040</v>
      </c>
      <c r="K30" s="5">
        <v>6683.64</v>
      </c>
      <c r="L30" s="5">
        <v>2411.52</v>
      </c>
      <c r="M30" s="5">
        <v>3255.93</v>
      </c>
      <c r="N30" s="6">
        <v>4040</v>
      </c>
      <c r="O30" s="6">
        <v>1505.52</v>
      </c>
    </row>
    <row r="31" spans="1:15" ht="15">
      <c r="A31" s="1" t="s">
        <v>423</v>
      </c>
      <c r="B31" s="1"/>
      <c r="C31" s="5"/>
      <c r="D31" s="5"/>
      <c r="E31" s="5"/>
      <c r="F31" s="5"/>
      <c r="G31" s="5"/>
      <c r="H31" s="5"/>
      <c r="I31" s="7">
        <v>10980</v>
      </c>
      <c r="K31" s="5"/>
      <c r="L31" s="5">
        <v>8011.78</v>
      </c>
      <c r="M31" s="5">
        <v>10560.91</v>
      </c>
      <c r="N31" s="6">
        <v>10140</v>
      </c>
      <c r="O31" s="6">
        <v>5028.08</v>
      </c>
    </row>
    <row r="32" spans="1:15" ht="15">
      <c r="A32" s="1" t="s">
        <v>86</v>
      </c>
      <c r="B32" s="1">
        <v>8696.51</v>
      </c>
      <c r="C32" s="5">
        <v>10060.34</v>
      </c>
      <c r="D32" s="5">
        <f>18818+6768</f>
        <v>25586</v>
      </c>
      <c r="E32" s="5">
        <v>43389.62</v>
      </c>
      <c r="F32" s="5">
        <f>26800+5500</f>
        <v>32300</v>
      </c>
      <c r="G32" s="5">
        <v>14385.63</v>
      </c>
      <c r="H32" s="5">
        <v>48829.95</v>
      </c>
      <c r="I32" s="7">
        <v>36749</v>
      </c>
      <c r="K32" s="5">
        <v>10387.77</v>
      </c>
      <c r="L32" s="5">
        <v>24652.38</v>
      </c>
      <c r="M32" s="5">
        <v>34130.36</v>
      </c>
      <c r="N32" s="6">
        <v>41184.7</v>
      </c>
      <c r="O32" s="6">
        <v>14811.6</v>
      </c>
    </row>
    <row r="33" spans="1:15" ht="15">
      <c r="A33" s="1"/>
      <c r="B33" s="1"/>
      <c r="C33" s="5"/>
      <c r="D33" s="5"/>
      <c r="E33" s="5"/>
      <c r="F33" s="5"/>
      <c r="G33" s="5"/>
      <c r="H33" s="5"/>
      <c r="I33" s="7"/>
      <c r="K33" s="5"/>
      <c r="L33" s="5"/>
      <c r="M33" s="5"/>
      <c r="N33" s="6"/>
      <c r="O33" s="6"/>
    </row>
    <row r="34" spans="1:15" ht="15">
      <c r="A34" s="1"/>
      <c r="B34" s="1"/>
      <c r="C34" s="5"/>
      <c r="D34" s="5"/>
      <c r="E34" s="5"/>
      <c r="F34" s="5"/>
      <c r="G34" s="5"/>
      <c r="H34" s="5"/>
      <c r="I34" s="7"/>
      <c r="K34" s="5"/>
      <c r="L34" s="5"/>
      <c r="M34" s="5"/>
      <c r="N34" s="6"/>
      <c r="O34" s="6"/>
    </row>
    <row r="35" spans="1:15" ht="15">
      <c r="A35" s="1" t="s">
        <v>87</v>
      </c>
      <c r="B35" s="1">
        <v>1164.47</v>
      </c>
      <c r="C35" s="5">
        <v>1050.26</v>
      </c>
      <c r="D35" s="5">
        <v>1015</v>
      </c>
      <c r="E35" s="5">
        <v>1231.15</v>
      </c>
      <c r="F35" s="5">
        <v>1065</v>
      </c>
      <c r="G35" s="5">
        <v>218.19</v>
      </c>
      <c r="H35" s="5">
        <v>410.23</v>
      </c>
      <c r="I35" s="7">
        <f>365+105</f>
        <v>470</v>
      </c>
      <c r="K35" s="5">
        <v>361.48</v>
      </c>
      <c r="L35" s="5">
        <v>547.68</v>
      </c>
      <c r="M35" s="5">
        <v>632.93</v>
      </c>
      <c r="N35" s="6">
        <v>470</v>
      </c>
      <c r="O35" s="6">
        <v>504.36</v>
      </c>
    </row>
    <row r="36" spans="1:15" ht="15">
      <c r="A36" s="1" t="s">
        <v>88</v>
      </c>
      <c r="B36" s="1"/>
      <c r="C36" s="5"/>
      <c r="D36" s="5">
        <f>1303*12</f>
        <v>15636</v>
      </c>
      <c r="E36" s="5">
        <v>0</v>
      </c>
      <c r="F36" s="5"/>
      <c r="G36" s="5"/>
      <c r="H36" s="5">
        <v>0</v>
      </c>
      <c r="I36" s="7">
        <v>0</v>
      </c>
      <c r="K36" s="5">
        <v>0</v>
      </c>
      <c r="L36" s="5"/>
      <c r="M36" s="5"/>
      <c r="N36" s="6">
        <v>0</v>
      </c>
      <c r="O36" s="6">
        <v>0</v>
      </c>
    </row>
    <row r="37" spans="1:15" ht="15">
      <c r="A37" s="1"/>
      <c r="B37" s="1"/>
      <c r="C37" s="5"/>
      <c r="D37" s="5"/>
      <c r="E37" s="5"/>
      <c r="F37" s="5"/>
      <c r="G37" s="5"/>
      <c r="H37" s="5"/>
      <c r="I37" s="7"/>
      <c r="K37" s="5"/>
      <c r="L37" s="5"/>
      <c r="M37" s="5"/>
      <c r="N37" s="6"/>
      <c r="O37" s="6"/>
    </row>
    <row r="38" spans="1:15" ht="15">
      <c r="A38" s="1"/>
      <c r="B38" s="1"/>
      <c r="C38" s="1"/>
      <c r="D38" s="1"/>
      <c r="E38" s="1"/>
      <c r="F38" s="1"/>
      <c r="G38" s="1"/>
      <c r="H38" s="1"/>
      <c r="I38" s="7"/>
      <c r="K38" s="1"/>
      <c r="L38" s="1"/>
      <c r="M38" s="1"/>
      <c r="N38" s="6"/>
      <c r="O38" s="6"/>
    </row>
    <row r="39" spans="1:15" ht="18">
      <c r="A39" s="3" t="s">
        <v>89</v>
      </c>
      <c r="B39" s="4">
        <f aca="true" t="shared" si="0" ref="B39:I39">SUM(B7:B37)</f>
        <v>549163.06</v>
      </c>
      <c r="C39" s="4">
        <f t="shared" si="0"/>
        <v>596061.6</v>
      </c>
      <c r="D39" s="4">
        <f t="shared" si="0"/>
        <v>634758.3453656001</v>
      </c>
      <c r="E39" s="4">
        <f t="shared" si="0"/>
        <v>611974.49</v>
      </c>
      <c r="F39" s="4">
        <f t="shared" si="0"/>
        <v>668443.1405636721</v>
      </c>
      <c r="G39" s="4">
        <f t="shared" si="0"/>
        <v>312414.00000000006</v>
      </c>
      <c r="H39" s="4">
        <f>SUM(H7:H37)</f>
        <v>679397.9999999998</v>
      </c>
      <c r="I39" s="4">
        <f t="shared" si="0"/>
        <v>711148.780923385</v>
      </c>
      <c r="K39" s="4">
        <f>SUM(K7:K37)</f>
        <v>325398.54</v>
      </c>
      <c r="L39" s="4">
        <f>SUM(L7:L37)</f>
        <v>492459.17000000016</v>
      </c>
      <c r="M39" s="4">
        <f>SUM(M7:M37)</f>
        <v>668430.0000000002</v>
      </c>
      <c r="N39" s="12">
        <f>SUM(N7:N38)</f>
        <v>744729.9962621358</v>
      </c>
      <c r="O39" s="12">
        <f>SUM(O7:O38)</f>
        <v>327468.63999999996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County of Columbia</dc:creator>
  <cp:keywords/>
  <dc:description/>
  <cp:lastModifiedBy>Eric Boughner</cp:lastModifiedBy>
  <cp:lastPrinted>2015-11-16T20:40:57Z</cp:lastPrinted>
  <dcterms:created xsi:type="dcterms:W3CDTF">1999-07-19T16:50:35Z</dcterms:created>
  <dcterms:modified xsi:type="dcterms:W3CDTF">2015-11-19T21:05:35Z</dcterms:modified>
  <cp:category/>
  <cp:version/>
  <cp:contentType/>
  <cp:contentStatus/>
</cp:coreProperties>
</file>